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NEODATAWinPlus\Reportes Ajustados\Mis Reportes Sin Logo\"/>
    </mc:Choice>
  </mc:AlternateContent>
  <bookViews>
    <workbookView xWindow="0" yWindow="0" windowWidth="20490" windowHeight="8820" tabRatio="732"/>
  </bookViews>
  <sheets>
    <sheet name="N_Campos Generales" sheetId="1" r:id="rId1"/>
    <sheet name="N_Campos Especificos" sheetId="2" r:id="rId2"/>
    <sheet name="a)Comparativo" sheetId="8" r:id="rId3"/>
    <sheet name="b)Concentrado" sheetId="9" r:id="rId4"/>
  </sheets>
  <definedNames>
    <definedName name="area">'N_Campos Generales'!$C$21</definedName>
    <definedName name="cargo">'N_Campos Generales'!$C$18</definedName>
    <definedName name="cargocontacto">'N_Campos Generales'!$C$30</definedName>
    <definedName name="cargoresponsabledelaobra">'N_Campos Generales'!$C$48</definedName>
    <definedName name="cargovendedor">'N_Campos Generales'!$C$51</definedName>
    <definedName name="ciudad">'N_Campos Generales'!$C$9</definedName>
    <definedName name="ciudadcliente">'N_Campos Generales'!$C$26</definedName>
    <definedName name="ciudaddelaobra">'N_Campos Generales'!$C$42</definedName>
    <definedName name="cmic">'N_Campos Generales'!$C$14</definedName>
    <definedName name="codigodelaobra">'N_Campos Generales'!$C$38</definedName>
    <definedName name="codigopostalcliente">'N_Campos Generales'!$C$25</definedName>
    <definedName name="codigopostaldelaobra">'N_Campos Generales'!$C$44</definedName>
    <definedName name="codigovendedor">'N_Campos Generales'!$C$49</definedName>
    <definedName name="colonia">'N_Campos Generales'!$C$8</definedName>
    <definedName name="coloniacliente">'N_Campos Generales'!$C$24</definedName>
    <definedName name="coloniadelaobra">'N_Campos Generales'!$C$41</definedName>
    <definedName name="contactocliente">'N_Campos Generales'!$C$29</definedName>
    <definedName name="decimalesredondeo">'N_Campos Generales'!$C$62</definedName>
    <definedName name="departamento">'N_Campos Generales'!$C$22</definedName>
    <definedName name="direccioncliente">'N_Campos Generales'!$C$23</definedName>
    <definedName name="direcciondeconcurso">'N_Campos Generales'!$C$36</definedName>
    <definedName name="direcciondelaobra">'N_Campos Generales'!$C$40</definedName>
    <definedName name="domicilio">'N_Campos Generales'!$C$7</definedName>
    <definedName name="email">'N_Campos Generales'!$C$13</definedName>
    <definedName name="emailcliente">'N_Campos Generales'!$C$28</definedName>
    <definedName name="emaildelaobra">'N_Campos Generales'!$C$46</definedName>
    <definedName name="estado">'N_Campos Generales'!$C$10</definedName>
    <definedName name="estadodelaobra">'N_Campos Generales'!$C$43</definedName>
    <definedName name="fechaconvocatoria">'N_Campos Generales'!$C$69</definedName>
    <definedName name="fechadeconcurso">'N_Campos Generales'!$C$34</definedName>
    <definedName name="fechainicio">'N_Campos Generales'!$C$54</definedName>
    <definedName name="fechaterminacion">'N_Campos Generales'!$C$55</definedName>
    <definedName name="imss">'N_Campos Generales'!$C$16</definedName>
    <definedName name="infonavit">'N_Campos Generales'!$C$15</definedName>
    <definedName name="mailcontacto">'N_Campos Generales'!$C$32</definedName>
    <definedName name="mailvendedor">'N_Campos Generales'!$C$53</definedName>
    <definedName name="nombrecliente">'N_Campos Generales'!$C$20</definedName>
    <definedName name="nombredelaobra">'N_Campos Generales'!$C$39</definedName>
    <definedName name="nombrevendedor">'N_Campos Generales'!$C$50</definedName>
    <definedName name="numconvocatoria">'N_Campos Generales'!$C$68</definedName>
    <definedName name="numerodeconcurso">'N_Campos Generales'!$C$35</definedName>
    <definedName name="plazocalculado">'N_Campos Generales'!$C$60</definedName>
    <definedName name="plazoreal">'N_Campos Generales'!$C$61</definedName>
    <definedName name="porcentajeivapresupuesto">'N_Campos Generales'!$C$58</definedName>
    <definedName name="primeramoneda">'N_Campos Generales'!$C$63</definedName>
    <definedName name="Print_Area" localSheetId="3">'b)Concentrado'!$A$2:$BJ$24</definedName>
    <definedName name="razonsocial">'N_Campos Generales'!$C$6</definedName>
    <definedName name="remateprimeramoneda">'N_Campos Generales'!$C$65</definedName>
    <definedName name="rematesegundamoneda">'N_Campos Generales'!$C$66</definedName>
    <definedName name="responsable">'N_Campos Generales'!$C$17</definedName>
    <definedName name="responsabledelaobra">'N_Campos Generales'!$C$47</definedName>
    <definedName name="rfc">'N_Campos Generales'!$C$11</definedName>
    <definedName name="segundamoneda">'N_Campos Generales'!$C$64</definedName>
    <definedName name="telefono">'N_Campos Generales'!$C$12</definedName>
    <definedName name="telefonocliente">'N_Campos Generales'!$C$27</definedName>
    <definedName name="telefonocontacto">'N_Campos Generales'!$C$31</definedName>
    <definedName name="telefonodelaobra">'N_Campos Generales'!$C$45</definedName>
    <definedName name="telefonovendedor">'N_Campos Generales'!$C$52</definedName>
    <definedName name="tipodelicitacion">'N_Campos Generales'!$C$70</definedName>
    <definedName name="totalpresupuestoprimeramoneda">'N_Campos Generales'!$C$56</definedName>
    <definedName name="totalpresupuestosegundamoneda">'N_Campos Generales'!$C$57</definedName>
  </definedNames>
  <calcPr calcId="152511" fullPrecision="0"/>
</workbook>
</file>

<file path=xl/calcChain.xml><?xml version="1.0" encoding="utf-8"?>
<calcChain xmlns="http://schemas.openxmlformats.org/spreadsheetml/2006/main">
  <c r="B26" i="9" l="1"/>
  <c r="F13" i="9"/>
  <c r="F12" i="9"/>
  <c r="F17" i="9"/>
  <c r="F8" i="9"/>
  <c r="I23" i="9"/>
  <c r="H23" i="9"/>
  <c r="K987" i="8" l="1"/>
  <c r="L987" i="8" s="1"/>
  <c r="I987" i="8"/>
  <c r="J987" i="8" s="1"/>
  <c r="K978" i="8"/>
  <c r="L978" i="8" s="1"/>
  <c r="I978" i="8"/>
  <c r="J978" i="8" s="1"/>
  <c r="K976" i="8"/>
  <c r="L976" i="8" s="1"/>
  <c r="I976" i="8"/>
  <c r="J976" i="8" s="1"/>
  <c r="K975" i="8"/>
  <c r="L975" i="8" s="1"/>
  <c r="I975" i="8"/>
  <c r="J975" i="8" s="1"/>
  <c r="K972" i="8"/>
  <c r="L972" i="8" s="1"/>
  <c r="I972" i="8"/>
  <c r="J972" i="8" s="1"/>
  <c r="K970" i="8"/>
  <c r="L970" i="8" s="1"/>
  <c r="I970" i="8"/>
  <c r="J970" i="8" s="1"/>
  <c r="K969" i="8"/>
  <c r="L969" i="8" s="1"/>
  <c r="I969" i="8"/>
  <c r="J969" i="8" s="1"/>
  <c r="K965" i="8"/>
  <c r="L965" i="8" s="1"/>
  <c r="I965" i="8"/>
  <c r="J965" i="8" s="1"/>
  <c r="K961" i="8"/>
  <c r="L961" i="8" s="1"/>
  <c r="I961" i="8"/>
  <c r="J961" i="8" s="1"/>
  <c r="K960" i="8"/>
  <c r="L960" i="8" s="1"/>
  <c r="I960" i="8"/>
  <c r="J960" i="8" s="1"/>
  <c r="K956" i="8"/>
  <c r="L956" i="8" s="1"/>
  <c r="I956" i="8"/>
  <c r="J956" i="8" s="1"/>
  <c r="K955" i="8"/>
  <c r="L955" i="8" s="1"/>
  <c r="I955" i="8"/>
  <c r="J955" i="8" s="1"/>
  <c r="K954" i="8"/>
  <c r="L954" i="8" s="1"/>
  <c r="I954" i="8"/>
  <c r="J954" i="8" s="1"/>
  <c r="K953" i="8"/>
  <c r="L953" i="8" s="1"/>
  <c r="I953" i="8"/>
  <c r="J953" i="8" s="1"/>
  <c r="K952" i="8"/>
  <c r="L952" i="8" s="1"/>
  <c r="I952" i="8"/>
  <c r="J952" i="8" s="1"/>
  <c r="K950" i="8"/>
  <c r="L950" i="8" s="1"/>
  <c r="I950" i="8"/>
  <c r="J950" i="8" s="1"/>
  <c r="K947" i="8"/>
  <c r="L947" i="8" s="1"/>
  <c r="I947" i="8"/>
  <c r="J947" i="8" s="1"/>
  <c r="K945" i="8"/>
  <c r="L945" i="8" s="1"/>
  <c r="I945" i="8"/>
  <c r="J945" i="8" s="1"/>
  <c r="K941" i="8"/>
  <c r="L941" i="8" s="1"/>
  <c r="I941" i="8"/>
  <c r="J941" i="8" s="1"/>
  <c r="K939" i="8"/>
  <c r="L939" i="8" s="1"/>
  <c r="I939" i="8"/>
  <c r="J939" i="8" s="1"/>
  <c r="K936" i="8"/>
  <c r="L936" i="8" s="1"/>
  <c r="I936" i="8"/>
  <c r="J936" i="8" s="1"/>
  <c r="K934" i="8"/>
  <c r="L934" i="8" s="1"/>
  <c r="I934" i="8"/>
  <c r="J934" i="8" s="1"/>
  <c r="K932" i="8"/>
  <c r="L932" i="8" s="1"/>
  <c r="I932" i="8"/>
  <c r="J932" i="8" s="1"/>
  <c r="K928" i="8"/>
  <c r="L928" i="8" s="1"/>
  <c r="I928" i="8"/>
  <c r="J928" i="8" s="1"/>
  <c r="K926" i="8"/>
  <c r="L926" i="8" s="1"/>
  <c r="I926" i="8"/>
  <c r="J926" i="8" s="1"/>
  <c r="K919" i="8"/>
  <c r="L919" i="8" s="1"/>
  <c r="I919" i="8"/>
  <c r="J919" i="8" s="1"/>
  <c r="K917" i="8"/>
  <c r="L917" i="8" s="1"/>
  <c r="I917" i="8"/>
  <c r="J917" i="8" s="1"/>
  <c r="K916" i="8"/>
  <c r="L916" i="8" s="1"/>
  <c r="I916" i="8"/>
  <c r="J916" i="8" s="1"/>
  <c r="K911" i="8"/>
  <c r="L911" i="8" s="1"/>
  <c r="I911" i="8"/>
  <c r="J911" i="8" s="1"/>
  <c r="K890" i="8"/>
  <c r="L890" i="8" s="1"/>
  <c r="I890" i="8"/>
  <c r="J890" i="8" s="1"/>
  <c r="K879" i="8"/>
  <c r="L879" i="8" s="1"/>
  <c r="I879" i="8"/>
  <c r="J879" i="8" s="1"/>
  <c r="K854" i="8"/>
  <c r="L854" i="8" s="1"/>
  <c r="I854" i="8"/>
  <c r="J854" i="8" s="1"/>
  <c r="K852" i="8"/>
  <c r="L852" i="8" s="1"/>
  <c r="I852" i="8"/>
  <c r="J852" i="8" s="1"/>
  <c r="K850" i="8"/>
  <c r="L850" i="8" s="1"/>
  <c r="I850" i="8"/>
  <c r="J850" i="8" s="1"/>
  <c r="K847" i="8"/>
  <c r="L847" i="8" s="1"/>
  <c r="I847" i="8"/>
  <c r="J847" i="8" s="1"/>
  <c r="K845" i="8"/>
  <c r="L845" i="8" s="1"/>
  <c r="I845" i="8"/>
  <c r="J845" i="8" s="1"/>
  <c r="K843" i="8"/>
  <c r="L843" i="8" s="1"/>
  <c r="I843" i="8"/>
  <c r="J843" i="8" s="1"/>
  <c r="K841" i="8"/>
  <c r="L841" i="8" s="1"/>
  <c r="I841" i="8"/>
  <c r="J841" i="8" s="1"/>
  <c r="K839" i="8"/>
  <c r="L839" i="8" s="1"/>
  <c r="I839" i="8"/>
  <c r="J839" i="8" s="1"/>
  <c r="K836" i="8"/>
  <c r="L836" i="8" s="1"/>
  <c r="I836" i="8"/>
  <c r="J836" i="8" s="1"/>
  <c r="K834" i="8"/>
  <c r="L834" i="8" s="1"/>
  <c r="I834" i="8"/>
  <c r="J834" i="8" s="1"/>
  <c r="K832" i="8"/>
  <c r="L832" i="8" s="1"/>
  <c r="I832" i="8"/>
  <c r="J832" i="8" s="1"/>
  <c r="K830" i="8"/>
  <c r="L830" i="8" s="1"/>
  <c r="I830" i="8"/>
  <c r="J830" i="8" s="1"/>
  <c r="K828" i="8"/>
  <c r="L828" i="8" s="1"/>
  <c r="I828" i="8"/>
  <c r="J828" i="8" s="1"/>
  <c r="K825" i="8"/>
  <c r="L825" i="8" s="1"/>
  <c r="I825" i="8"/>
  <c r="J825" i="8" s="1"/>
  <c r="K822" i="8"/>
  <c r="L822" i="8" s="1"/>
  <c r="I822" i="8"/>
  <c r="J822" i="8" s="1"/>
  <c r="K821" i="8"/>
  <c r="L821" i="8" s="1"/>
  <c r="I821" i="8"/>
  <c r="J821" i="8" s="1"/>
  <c r="K820" i="8"/>
  <c r="L820" i="8" s="1"/>
  <c r="I820" i="8"/>
  <c r="J820" i="8" s="1"/>
  <c r="K818" i="8"/>
  <c r="L818" i="8" s="1"/>
  <c r="I818" i="8"/>
  <c r="J818" i="8" s="1"/>
  <c r="K817" i="8"/>
  <c r="L817" i="8" s="1"/>
  <c r="I817" i="8"/>
  <c r="J817" i="8" s="1"/>
  <c r="K814" i="8"/>
  <c r="L814" i="8" s="1"/>
  <c r="I814" i="8"/>
  <c r="J814" i="8" s="1"/>
  <c r="K803" i="8"/>
  <c r="L803" i="8" s="1"/>
  <c r="I803" i="8"/>
  <c r="J803" i="8" s="1"/>
  <c r="K800" i="8"/>
  <c r="L800" i="8" s="1"/>
  <c r="I800" i="8"/>
  <c r="J800" i="8" s="1"/>
  <c r="K798" i="8"/>
  <c r="L798" i="8" s="1"/>
  <c r="I798" i="8"/>
  <c r="J798" i="8" s="1"/>
  <c r="K795" i="8"/>
  <c r="L795" i="8" s="1"/>
  <c r="I795" i="8"/>
  <c r="J795" i="8" s="1"/>
  <c r="K793" i="8"/>
  <c r="L793" i="8" s="1"/>
  <c r="I793" i="8"/>
  <c r="J793" i="8" s="1"/>
  <c r="K787" i="8"/>
  <c r="L787" i="8" s="1"/>
  <c r="I787" i="8"/>
  <c r="J787" i="8" s="1"/>
  <c r="K781" i="8"/>
  <c r="L781" i="8" s="1"/>
  <c r="I781" i="8"/>
  <c r="J781" i="8" s="1"/>
  <c r="K777" i="8"/>
  <c r="L777" i="8" s="1"/>
  <c r="I777" i="8"/>
  <c r="J777" i="8" s="1"/>
  <c r="K773" i="8"/>
  <c r="L773" i="8" s="1"/>
  <c r="I773" i="8"/>
  <c r="J773" i="8" s="1"/>
  <c r="K770" i="8"/>
  <c r="L770" i="8" s="1"/>
  <c r="I770" i="8"/>
  <c r="J770" i="8" s="1"/>
  <c r="K767" i="8"/>
  <c r="L767" i="8" s="1"/>
  <c r="I767" i="8"/>
  <c r="J767" i="8" s="1"/>
  <c r="K765" i="8"/>
  <c r="L765" i="8" s="1"/>
  <c r="I765" i="8"/>
  <c r="J765" i="8" s="1"/>
  <c r="K763" i="8"/>
  <c r="L763" i="8" s="1"/>
  <c r="I763" i="8"/>
  <c r="J763" i="8" s="1"/>
  <c r="K761" i="8"/>
  <c r="L761" i="8" s="1"/>
  <c r="I761" i="8"/>
  <c r="J761" i="8" s="1"/>
  <c r="K758" i="8"/>
  <c r="L758" i="8" s="1"/>
  <c r="I758" i="8"/>
  <c r="J758" i="8" s="1"/>
  <c r="K749" i="8"/>
  <c r="L749" i="8" s="1"/>
  <c r="I749" i="8"/>
  <c r="J749" i="8" s="1"/>
  <c r="K744" i="8"/>
  <c r="L744" i="8" s="1"/>
  <c r="I744" i="8"/>
  <c r="J744" i="8" s="1"/>
  <c r="K742" i="8"/>
  <c r="L742" i="8" s="1"/>
  <c r="I742" i="8"/>
  <c r="J742" i="8" s="1"/>
  <c r="K740" i="8"/>
  <c r="L740" i="8" s="1"/>
  <c r="I740" i="8"/>
  <c r="J740" i="8" s="1"/>
  <c r="K736" i="8"/>
  <c r="L736" i="8" s="1"/>
  <c r="I736" i="8"/>
  <c r="J736" i="8" s="1"/>
  <c r="K731" i="8"/>
  <c r="L731" i="8" s="1"/>
  <c r="I731" i="8"/>
  <c r="J731" i="8" s="1"/>
  <c r="K730" i="8"/>
  <c r="L730" i="8" s="1"/>
  <c r="I730" i="8"/>
  <c r="J730" i="8" s="1"/>
  <c r="K728" i="8"/>
  <c r="L728" i="8" s="1"/>
  <c r="I728" i="8"/>
  <c r="J728" i="8" s="1"/>
  <c r="K726" i="8"/>
  <c r="L726" i="8" s="1"/>
  <c r="I726" i="8"/>
  <c r="J726" i="8" s="1"/>
  <c r="K725" i="8"/>
  <c r="L725" i="8" s="1"/>
  <c r="I725" i="8"/>
  <c r="J725" i="8" s="1"/>
  <c r="K723" i="8"/>
  <c r="L723" i="8" s="1"/>
  <c r="I723" i="8"/>
  <c r="J723" i="8" s="1"/>
  <c r="K721" i="8"/>
  <c r="L721" i="8" s="1"/>
  <c r="I721" i="8"/>
  <c r="J721" i="8" s="1"/>
  <c r="K719" i="8"/>
  <c r="L719" i="8" s="1"/>
  <c r="I719" i="8"/>
  <c r="J719" i="8" s="1"/>
  <c r="K717" i="8"/>
  <c r="L717" i="8" s="1"/>
  <c r="I717" i="8"/>
  <c r="J717" i="8" s="1"/>
  <c r="K715" i="8"/>
  <c r="L715" i="8" s="1"/>
  <c r="I715" i="8"/>
  <c r="J715" i="8" s="1"/>
  <c r="K714" i="8"/>
  <c r="L714" i="8" s="1"/>
  <c r="I714" i="8"/>
  <c r="J714" i="8" s="1"/>
  <c r="K712" i="8"/>
  <c r="L712" i="8" s="1"/>
  <c r="I712" i="8"/>
  <c r="J712" i="8" s="1"/>
  <c r="K710" i="8"/>
  <c r="L710" i="8" s="1"/>
  <c r="I710" i="8"/>
  <c r="J710" i="8" s="1"/>
  <c r="K708" i="8"/>
  <c r="L708" i="8" s="1"/>
  <c r="I708" i="8"/>
  <c r="J708" i="8" s="1"/>
  <c r="K706" i="8"/>
  <c r="L706" i="8" s="1"/>
  <c r="I706" i="8"/>
  <c r="J706" i="8" s="1"/>
  <c r="K704" i="8"/>
  <c r="L704" i="8" s="1"/>
  <c r="I704" i="8"/>
  <c r="J704" i="8" s="1"/>
  <c r="K702" i="8"/>
  <c r="L702" i="8" s="1"/>
  <c r="I702" i="8"/>
  <c r="J702" i="8" s="1"/>
  <c r="K697" i="8"/>
  <c r="L697" i="8" s="1"/>
  <c r="I697" i="8"/>
  <c r="J697" i="8" s="1"/>
  <c r="K696" i="8"/>
  <c r="L696" i="8" s="1"/>
  <c r="I696" i="8"/>
  <c r="J696" i="8" s="1"/>
  <c r="K693" i="8"/>
  <c r="L693" i="8" s="1"/>
  <c r="I693" i="8"/>
  <c r="J693" i="8" s="1"/>
  <c r="K691" i="8"/>
  <c r="L691" i="8" s="1"/>
  <c r="I691" i="8"/>
  <c r="J691" i="8" s="1"/>
  <c r="K687" i="8"/>
  <c r="L687" i="8" s="1"/>
  <c r="I687" i="8"/>
  <c r="J687" i="8" s="1"/>
  <c r="K684" i="8"/>
  <c r="L684" i="8" s="1"/>
  <c r="I684" i="8"/>
  <c r="J684" i="8" s="1"/>
  <c r="K683" i="8"/>
  <c r="L683" i="8" s="1"/>
  <c r="I683" i="8"/>
  <c r="J683" i="8" s="1"/>
  <c r="K682" i="8"/>
  <c r="L682" i="8" s="1"/>
  <c r="I682" i="8"/>
  <c r="J682" i="8" s="1"/>
  <c r="K680" i="8"/>
  <c r="L680" i="8" s="1"/>
  <c r="I680" i="8"/>
  <c r="J680" i="8" s="1"/>
  <c r="K678" i="8"/>
  <c r="L678" i="8" s="1"/>
  <c r="I678" i="8"/>
  <c r="J678" i="8" s="1"/>
  <c r="K673" i="8"/>
  <c r="L673" i="8" s="1"/>
  <c r="I673" i="8"/>
  <c r="J673" i="8" s="1"/>
  <c r="K672" i="8"/>
  <c r="L672" i="8" s="1"/>
  <c r="I672" i="8"/>
  <c r="J672" i="8" s="1"/>
  <c r="K667" i="8"/>
  <c r="L667" i="8" s="1"/>
  <c r="I667" i="8"/>
  <c r="J667" i="8" s="1"/>
  <c r="K665" i="8"/>
  <c r="L665" i="8" s="1"/>
  <c r="I665" i="8"/>
  <c r="J665" i="8" s="1"/>
  <c r="K646" i="8"/>
  <c r="L646" i="8" s="1"/>
  <c r="I646" i="8"/>
  <c r="J646" i="8" s="1"/>
  <c r="K640" i="8"/>
  <c r="L640" i="8" s="1"/>
  <c r="I640" i="8"/>
  <c r="J640" i="8" s="1"/>
  <c r="K638" i="8"/>
  <c r="L638" i="8" s="1"/>
  <c r="I638" i="8"/>
  <c r="J638" i="8" s="1"/>
  <c r="K633" i="8"/>
  <c r="L633" i="8" s="1"/>
  <c r="I633" i="8"/>
  <c r="J633" i="8" s="1"/>
  <c r="K627" i="8"/>
  <c r="L627" i="8" s="1"/>
  <c r="I627" i="8"/>
  <c r="J627" i="8" s="1"/>
  <c r="K626" i="8"/>
  <c r="L626" i="8" s="1"/>
  <c r="I626" i="8"/>
  <c r="J626" i="8" s="1"/>
  <c r="K620" i="8"/>
  <c r="L620" i="8" s="1"/>
  <c r="I620" i="8"/>
  <c r="J620" i="8" s="1"/>
  <c r="K617" i="8"/>
  <c r="L617" i="8" s="1"/>
  <c r="I617" i="8"/>
  <c r="J617" i="8" s="1"/>
  <c r="K616" i="8"/>
  <c r="L616" i="8" s="1"/>
  <c r="I616" i="8"/>
  <c r="J616" i="8" s="1"/>
  <c r="K613" i="8"/>
  <c r="L613" i="8" s="1"/>
  <c r="I613" i="8"/>
  <c r="J613" i="8" s="1"/>
  <c r="K611" i="8"/>
  <c r="L611" i="8" s="1"/>
  <c r="I611" i="8"/>
  <c r="J611" i="8" s="1"/>
  <c r="K609" i="8"/>
  <c r="L609" i="8" s="1"/>
  <c r="I609" i="8"/>
  <c r="J609" i="8" s="1"/>
  <c r="K607" i="8"/>
  <c r="L607" i="8" s="1"/>
  <c r="I607" i="8"/>
  <c r="J607" i="8" s="1"/>
  <c r="K603" i="8"/>
  <c r="L603" i="8" s="1"/>
  <c r="I603" i="8"/>
  <c r="J603" i="8" s="1"/>
  <c r="K593" i="8"/>
  <c r="L593" i="8" s="1"/>
  <c r="I593" i="8"/>
  <c r="J593" i="8" s="1"/>
  <c r="K591" i="8"/>
  <c r="L591" i="8" s="1"/>
  <c r="I591" i="8"/>
  <c r="J591" i="8" s="1"/>
  <c r="K588" i="8"/>
  <c r="L588" i="8" s="1"/>
  <c r="I588" i="8"/>
  <c r="J588" i="8" s="1"/>
  <c r="K586" i="8"/>
  <c r="L586" i="8" s="1"/>
  <c r="I586" i="8"/>
  <c r="J586" i="8" s="1"/>
  <c r="K581" i="8"/>
  <c r="L581" i="8" s="1"/>
  <c r="I581" i="8"/>
  <c r="J581" i="8" s="1"/>
  <c r="K579" i="8"/>
  <c r="L579" i="8" s="1"/>
  <c r="I579" i="8"/>
  <c r="J579" i="8" s="1"/>
  <c r="K577" i="8"/>
  <c r="L577" i="8" s="1"/>
  <c r="I577" i="8"/>
  <c r="J577" i="8" s="1"/>
  <c r="K575" i="8"/>
  <c r="L575" i="8" s="1"/>
  <c r="I575" i="8"/>
  <c r="J575" i="8" s="1"/>
  <c r="K572" i="8"/>
  <c r="L572" i="8" s="1"/>
  <c r="I572" i="8"/>
  <c r="J572" i="8" s="1"/>
  <c r="K570" i="8"/>
  <c r="L570" i="8" s="1"/>
  <c r="I570" i="8"/>
  <c r="J570" i="8" s="1"/>
  <c r="K568" i="8"/>
  <c r="L568" i="8" s="1"/>
  <c r="I568" i="8"/>
  <c r="J568" i="8" s="1"/>
  <c r="K566" i="8"/>
  <c r="L566" i="8" s="1"/>
  <c r="I566" i="8"/>
  <c r="J566" i="8" s="1"/>
  <c r="K564" i="8"/>
  <c r="L564" i="8" s="1"/>
  <c r="I564" i="8"/>
  <c r="J564" i="8" s="1"/>
  <c r="K563" i="8"/>
  <c r="L563" i="8" s="1"/>
  <c r="I563" i="8"/>
  <c r="J563" i="8" s="1"/>
  <c r="K561" i="8"/>
  <c r="L561" i="8" s="1"/>
  <c r="I561" i="8"/>
  <c r="J561" i="8" s="1"/>
  <c r="K553" i="8"/>
  <c r="L553" i="8" s="1"/>
  <c r="I553" i="8"/>
  <c r="J553" i="8" s="1"/>
  <c r="K552" i="8"/>
  <c r="L552" i="8" s="1"/>
  <c r="I552" i="8"/>
  <c r="J552" i="8" s="1"/>
  <c r="K543" i="8"/>
  <c r="L543" i="8" s="1"/>
  <c r="I543" i="8"/>
  <c r="J543" i="8" s="1"/>
  <c r="K535" i="8"/>
  <c r="L535" i="8" s="1"/>
  <c r="I535" i="8"/>
  <c r="J535" i="8" s="1"/>
  <c r="K534" i="8"/>
  <c r="L534" i="8" s="1"/>
  <c r="I534" i="8"/>
  <c r="J534" i="8" s="1"/>
  <c r="K532" i="8"/>
  <c r="L532" i="8" s="1"/>
  <c r="I532" i="8"/>
  <c r="J532" i="8" s="1"/>
  <c r="K526" i="8"/>
  <c r="L526" i="8" s="1"/>
  <c r="I526" i="8"/>
  <c r="J526" i="8" s="1"/>
  <c r="K523" i="8"/>
  <c r="L523" i="8" s="1"/>
  <c r="I523" i="8"/>
  <c r="J523" i="8" s="1"/>
  <c r="K521" i="8"/>
  <c r="L521" i="8" s="1"/>
  <c r="I521" i="8"/>
  <c r="J521" i="8" s="1"/>
  <c r="K513" i="8"/>
  <c r="L513" i="8" s="1"/>
  <c r="I513" i="8"/>
  <c r="J513" i="8" s="1"/>
  <c r="K512" i="8"/>
  <c r="L512" i="8" s="1"/>
  <c r="I512" i="8"/>
  <c r="J512" i="8" s="1"/>
  <c r="K510" i="8"/>
  <c r="L510" i="8" s="1"/>
  <c r="I510" i="8"/>
  <c r="J510" i="8" s="1"/>
  <c r="K508" i="8"/>
  <c r="L508" i="8" s="1"/>
  <c r="I508" i="8"/>
  <c r="J508" i="8" s="1"/>
  <c r="K507" i="8"/>
  <c r="L507" i="8" s="1"/>
  <c r="I507" i="8"/>
  <c r="J507" i="8" s="1"/>
  <c r="K506" i="8"/>
  <c r="L506" i="8" s="1"/>
  <c r="I506" i="8"/>
  <c r="J506" i="8" s="1"/>
  <c r="K504" i="8"/>
  <c r="L504" i="8" s="1"/>
  <c r="I504" i="8"/>
  <c r="J504" i="8" s="1"/>
  <c r="K500" i="8"/>
  <c r="L500" i="8" s="1"/>
  <c r="I500" i="8"/>
  <c r="J500" i="8" s="1"/>
  <c r="K499" i="8"/>
  <c r="L499" i="8" s="1"/>
  <c r="I499" i="8"/>
  <c r="J499" i="8" s="1"/>
  <c r="K497" i="8"/>
  <c r="L497" i="8" s="1"/>
  <c r="I497" i="8"/>
  <c r="J497" i="8" s="1"/>
  <c r="K495" i="8"/>
  <c r="L495" i="8" s="1"/>
  <c r="I495" i="8"/>
  <c r="J495" i="8" s="1"/>
  <c r="K483" i="8"/>
  <c r="L483" i="8" s="1"/>
  <c r="I483" i="8"/>
  <c r="J483" i="8" s="1"/>
  <c r="K482" i="8"/>
  <c r="L482" i="8" s="1"/>
  <c r="I482" i="8"/>
  <c r="J482" i="8" s="1"/>
  <c r="K481" i="8"/>
  <c r="L481" i="8" s="1"/>
  <c r="I481" i="8"/>
  <c r="J481" i="8" s="1"/>
  <c r="K480" i="8"/>
  <c r="L480" i="8" s="1"/>
  <c r="I480" i="8"/>
  <c r="J480" i="8" s="1"/>
  <c r="K479" i="8"/>
  <c r="L479" i="8" s="1"/>
  <c r="I479" i="8"/>
  <c r="J479" i="8" s="1"/>
  <c r="K477" i="8"/>
  <c r="L477" i="8" s="1"/>
  <c r="I477" i="8"/>
  <c r="J477" i="8" s="1"/>
  <c r="K474" i="8"/>
  <c r="L474" i="8" s="1"/>
  <c r="I474" i="8"/>
  <c r="J474" i="8" s="1"/>
  <c r="K470" i="8"/>
  <c r="L470" i="8" s="1"/>
  <c r="I470" i="8"/>
  <c r="J470" i="8" s="1"/>
  <c r="K468" i="8"/>
  <c r="L468" i="8" s="1"/>
  <c r="I468" i="8"/>
  <c r="J468" i="8" s="1"/>
  <c r="K461" i="8"/>
  <c r="L461" i="8" s="1"/>
  <c r="I461" i="8"/>
  <c r="J461" i="8" s="1"/>
  <c r="K459" i="8"/>
  <c r="L459" i="8" s="1"/>
  <c r="I459" i="8"/>
  <c r="J459" i="8" s="1"/>
  <c r="K455" i="8"/>
  <c r="L455" i="8" s="1"/>
  <c r="I455" i="8"/>
  <c r="J455" i="8" s="1"/>
  <c r="K451" i="8"/>
  <c r="L451" i="8" s="1"/>
  <c r="I451" i="8"/>
  <c r="J451" i="8" s="1"/>
  <c r="K448" i="8"/>
  <c r="L448" i="8" s="1"/>
  <c r="I448" i="8"/>
  <c r="J448" i="8" s="1"/>
  <c r="K445" i="8"/>
  <c r="L445" i="8" s="1"/>
  <c r="I445" i="8"/>
  <c r="J445" i="8" s="1"/>
  <c r="K444" i="8"/>
  <c r="L444" i="8" s="1"/>
  <c r="I444" i="8"/>
  <c r="J444" i="8" s="1"/>
  <c r="K438" i="8"/>
  <c r="L438" i="8" s="1"/>
  <c r="I438" i="8"/>
  <c r="J438" i="8" s="1"/>
  <c r="K436" i="8"/>
  <c r="L436" i="8" s="1"/>
  <c r="I436" i="8"/>
  <c r="J436" i="8" s="1"/>
  <c r="K434" i="8"/>
  <c r="L434" i="8" s="1"/>
  <c r="I434" i="8"/>
  <c r="J434" i="8" s="1"/>
  <c r="K432" i="8"/>
  <c r="L432" i="8" s="1"/>
  <c r="I432" i="8"/>
  <c r="J432" i="8" s="1"/>
  <c r="K430" i="8"/>
  <c r="L430" i="8" s="1"/>
  <c r="I430" i="8"/>
  <c r="J430" i="8" s="1"/>
  <c r="K425" i="8"/>
  <c r="L425" i="8" s="1"/>
  <c r="I425" i="8"/>
  <c r="J425" i="8" s="1"/>
  <c r="K423" i="8"/>
  <c r="L423" i="8" s="1"/>
  <c r="I423" i="8"/>
  <c r="J423" i="8" s="1"/>
  <c r="K421" i="8"/>
  <c r="L421" i="8" s="1"/>
  <c r="I421" i="8"/>
  <c r="J421" i="8" s="1"/>
  <c r="K418" i="8"/>
  <c r="L418" i="8" s="1"/>
  <c r="I418" i="8"/>
  <c r="J418" i="8" s="1"/>
  <c r="K416" i="8"/>
  <c r="L416" i="8" s="1"/>
  <c r="I416" i="8"/>
  <c r="J416" i="8" s="1"/>
  <c r="K414" i="8"/>
  <c r="L414" i="8" s="1"/>
  <c r="I414" i="8"/>
  <c r="J414" i="8" s="1"/>
  <c r="K411" i="8"/>
  <c r="L411" i="8" s="1"/>
  <c r="I411" i="8"/>
  <c r="J411" i="8" s="1"/>
  <c r="K410" i="8"/>
  <c r="L410" i="8" s="1"/>
  <c r="I410" i="8"/>
  <c r="J410" i="8" s="1"/>
  <c r="K407" i="8"/>
  <c r="L407" i="8" s="1"/>
  <c r="I407" i="8"/>
  <c r="J407" i="8" s="1"/>
  <c r="K395" i="8"/>
  <c r="L395" i="8" s="1"/>
  <c r="I395" i="8"/>
  <c r="J395" i="8" s="1"/>
  <c r="K391" i="8"/>
  <c r="L391" i="8" s="1"/>
  <c r="I391" i="8"/>
  <c r="J391" i="8" s="1"/>
  <c r="K390" i="8"/>
  <c r="L390" i="8" s="1"/>
  <c r="I390" i="8"/>
  <c r="J390" i="8" s="1"/>
  <c r="K381" i="8"/>
  <c r="L381" i="8" s="1"/>
  <c r="I381" i="8"/>
  <c r="J381" i="8" s="1"/>
  <c r="K378" i="8"/>
  <c r="L378" i="8" s="1"/>
  <c r="I378" i="8"/>
  <c r="J378" i="8" s="1"/>
  <c r="K376" i="8"/>
  <c r="L376" i="8" s="1"/>
  <c r="I376" i="8"/>
  <c r="J376" i="8" s="1"/>
  <c r="K374" i="8"/>
  <c r="L374" i="8" s="1"/>
  <c r="I374" i="8"/>
  <c r="J374" i="8" s="1"/>
  <c r="K373" i="8"/>
  <c r="L373" i="8" s="1"/>
  <c r="I373" i="8"/>
  <c r="J373" i="8" s="1"/>
  <c r="K367" i="8"/>
  <c r="L367" i="8" s="1"/>
  <c r="I367" i="8"/>
  <c r="J367" i="8" s="1"/>
  <c r="K365" i="8"/>
  <c r="L365" i="8" s="1"/>
  <c r="I365" i="8"/>
  <c r="J365" i="8" s="1"/>
  <c r="K364" i="8"/>
  <c r="L364" i="8" s="1"/>
  <c r="I364" i="8"/>
  <c r="J364" i="8" s="1"/>
  <c r="K357" i="8"/>
  <c r="L357" i="8" s="1"/>
  <c r="I357" i="8"/>
  <c r="J357" i="8" s="1"/>
  <c r="K354" i="8"/>
  <c r="L354" i="8" s="1"/>
  <c r="I354" i="8"/>
  <c r="J354" i="8" s="1"/>
  <c r="K351" i="8"/>
  <c r="L351" i="8" s="1"/>
  <c r="I351" i="8"/>
  <c r="J351" i="8" s="1"/>
  <c r="K344" i="8"/>
  <c r="L344" i="8" s="1"/>
  <c r="I344" i="8"/>
  <c r="J344" i="8" s="1"/>
  <c r="K342" i="8"/>
  <c r="L342" i="8" s="1"/>
  <c r="I342" i="8"/>
  <c r="J342" i="8" s="1"/>
  <c r="K335" i="8"/>
  <c r="L335" i="8" s="1"/>
  <c r="I335" i="8"/>
  <c r="J335" i="8" s="1"/>
  <c r="K325" i="8"/>
  <c r="L325" i="8" s="1"/>
  <c r="I325" i="8"/>
  <c r="J325" i="8" s="1"/>
  <c r="K324" i="8"/>
  <c r="L324" i="8" s="1"/>
  <c r="I324" i="8"/>
  <c r="J324" i="8" s="1"/>
  <c r="K323" i="8"/>
  <c r="L323" i="8" s="1"/>
  <c r="I323" i="8"/>
  <c r="J323" i="8" s="1"/>
  <c r="K322" i="8"/>
  <c r="L322" i="8" s="1"/>
  <c r="I322" i="8"/>
  <c r="J322" i="8" s="1"/>
  <c r="K320" i="8"/>
  <c r="L320" i="8" s="1"/>
  <c r="I320" i="8"/>
  <c r="J320" i="8" s="1"/>
  <c r="K318" i="8"/>
  <c r="L318" i="8" s="1"/>
  <c r="I318" i="8"/>
  <c r="J318" i="8" s="1"/>
  <c r="K315" i="8"/>
  <c r="L315" i="8" s="1"/>
  <c r="I315" i="8"/>
  <c r="J315" i="8" s="1"/>
  <c r="K313" i="8"/>
  <c r="L313" i="8" s="1"/>
  <c r="I313" i="8"/>
  <c r="J313" i="8" s="1"/>
  <c r="K312" i="8"/>
  <c r="L312" i="8" s="1"/>
  <c r="I312" i="8"/>
  <c r="J312" i="8" s="1"/>
  <c r="K304" i="8"/>
  <c r="L304" i="8" s="1"/>
  <c r="I304" i="8"/>
  <c r="J304" i="8" s="1"/>
  <c r="K302" i="8"/>
  <c r="L302" i="8" s="1"/>
  <c r="I302" i="8"/>
  <c r="J302" i="8" s="1"/>
  <c r="K301" i="8"/>
  <c r="L301" i="8" s="1"/>
  <c r="I301" i="8"/>
  <c r="J301" i="8" s="1"/>
  <c r="K298" i="8"/>
  <c r="L298" i="8" s="1"/>
  <c r="I298" i="8"/>
  <c r="J298" i="8" s="1"/>
  <c r="K296" i="8"/>
  <c r="L296" i="8" s="1"/>
  <c r="I296" i="8"/>
  <c r="J296" i="8" s="1"/>
  <c r="K294" i="8"/>
  <c r="L294" i="8" s="1"/>
  <c r="I294" i="8"/>
  <c r="J294" i="8" s="1"/>
  <c r="K293" i="8"/>
  <c r="L293" i="8" s="1"/>
  <c r="I293" i="8"/>
  <c r="J293" i="8" s="1"/>
  <c r="K287" i="8"/>
  <c r="L287" i="8" s="1"/>
  <c r="I287" i="8"/>
  <c r="J287" i="8" s="1"/>
  <c r="K285" i="8"/>
  <c r="L285" i="8" s="1"/>
  <c r="I285" i="8"/>
  <c r="J285" i="8" s="1"/>
  <c r="K283" i="8"/>
  <c r="L283" i="8" s="1"/>
  <c r="I283" i="8"/>
  <c r="J283" i="8" s="1"/>
  <c r="K279" i="8"/>
  <c r="L279" i="8" s="1"/>
  <c r="I279" i="8"/>
  <c r="J279" i="8" s="1"/>
  <c r="K276" i="8"/>
  <c r="L276" i="8" s="1"/>
  <c r="I276" i="8"/>
  <c r="J276" i="8" s="1"/>
  <c r="K274" i="8"/>
  <c r="L274" i="8" s="1"/>
  <c r="I274" i="8"/>
  <c r="J274" i="8" s="1"/>
  <c r="K272" i="8"/>
  <c r="L272" i="8" s="1"/>
  <c r="I272" i="8"/>
  <c r="J272" i="8" s="1"/>
  <c r="K270" i="8"/>
  <c r="L270" i="8" s="1"/>
  <c r="I270" i="8"/>
  <c r="J270" i="8" s="1"/>
  <c r="K268" i="8"/>
  <c r="L268" i="8" s="1"/>
  <c r="I268" i="8"/>
  <c r="J268" i="8" s="1"/>
  <c r="K267" i="8"/>
  <c r="L267" i="8" s="1"/>
  <c r="I267" i="8"/>
  <c r="J267" i="8" s="1"/>
  <c r="K265" i="8"/>
  <c r="L265" i="8" s="1"/>
  <c r="I265" i="8"/>
  <c r="J265" i="8" s="1"/>
  <c r="K263" i="8"/>
  <c r="L263" i="8" s="1"/>
  <c r="I263" i="8"/>
  <c r="J263" i="8" s="1"/>
  <c r="K262" i="8"/>
  <c r="L262" i="8" s="1"/>
  <c r="I262" i="8"/>
  <c r="J262" i="8" s="1"/>
  <c r="K257" i="8"/>
  <c r="L257" i="8" s="1"/>
  <c r="I257" i="8"/>
  <c r="J257" i="8" s="1"/>
  <c r="K252" i="8"/>
  <c r="L252" i="8" s="1"/>
  <c r="I252" i="8"/>
  <c r="J252" i="8" s="1"/>
  <c r="K251" i="8"/>
  <c r="L251" i="8" s="1"/>
  <c r="I251" i="8"/>
  <c r="J251" i="8" s="1"/>
  <c r="K250" i="8"/>
  <c r="L250" i="8" s="1"/>
  <c r="I250" i="8"/>
  <c r="J250" i="8" s="1"/>
  <c r="K246" i="8"/>
  <c r="L246" i="8" s="1"/>
  <c r="I246" i="8"/>
  <c r="J246" i="8" s="1"/>
  <c r="K245" i="8"/>
  <c r="L245" i="8" s="1"/>
  <c r="I245" i="8"/>
  <c r="J245" i="8" s="1"/>
  <c r="K244" i="8"/>
  <c r="L244" i="8" s="1"/>
  <c r="I244" i="8"/>
  <c r="J244" i="8" s="1"/>
  <c r="K243" i="8"/>
  <c r="L243" i="8" s="1"/>
  <c r="I243" i="8"/>
  <c r="J243" i="8" s="1"/>
  <c r="K242" i="8"/>
  <c r="L242" i="8" s="1"/>
  <c r="I242" i="8"/>
  <c r="J242" i="8" s="1"/>
  <c r="K241" i="8"/>
  <c r="L241" i="8" s="1"/>
  <c r="I241" i="8"/>
  <c r="J241" i="8" s="1"/>
  <c r="K236" i="8"/>
  <c r="L236" i="8" s="1"/>
  <c r="I236" i="8"/>
  <c r="J236" i="8" s="1"/>
  <c r="K235" i="8"/>
  <c r="L235" i="8" s="1"/>
  <c r="I235" i="8"/>
  <c r="J235" i="8" s="1"/>
  <c r="K232" i="8"/>
  <c r="L232" i="8" s="1"/>
  <c r="I232" i="8"/>
  <c r="J232" i="8" s="1"/>
  <c r="K231" i="8"/>
  <c r="L231" i="8" s="1"/>
  <c r="I231" i="8"/>
  <c r="J231" i="8" s="1"/>
  <c r="K227" i="8"/>
  <c r="L227" i="8" s="1"/>
  <c r="I227" i="8"/>
  <c r="J227" i="8" s="1"/>
  <c r="K221" i="8"/>
  <c r="L221" i="8" s="1"/>
  <c r="I221" i="8"/>
  <c r="J221" i="8" s="1"/>
  <c r="K220" i="8"/>
  <c r="L220" i="8" s="1"/>
  <c r="I220" i="8"/>
  <c r="J220" i="8" s="1"/>
  <c r="K218" i="8"/>
  <c r="L218" i="8" s="1"/>
  <c r="I218" i="8"/>
  <c r="J218" i="8" s="1"/>
  <c r="K216" i="8"/>
  <c r="L216" i="8" s="1"/>
  <c r="I216" i="8"/>
  <c r="J216" i="8" s="1"/>
  <c r="K215" i="8"/>
  <c r="L215" i="8" s="1"/>
  <c r="I215" i="8"/>
  <c r="J215" i="8" s="1"/>
  <c r="K214" i="8"/>
  <c r="L214" i="8" s="1"/>
  <c r="I214" i="8"/>
  <c r="J214" i="8" s="1"/>
  <c r="K211" i="8"/>
  <c r="L211" i="8" s="1"/>
  <c r="I211" i="8"/>
  <c r="J211" i="8" s="1"/>
  <c r="K209" i="8"/>
  <c r="L209" i="8" s="1"/>
  <c r="I209" i="8"/>
  <c r="J209" i="8" s="1"/>
  <c r="K207" i="8"/>
  <c r="L207" i="8" s="1"/>
  <c r="I207" i="8"/>
  <c r="J207" i="8" s="1"/>
  <c r="K205" i="8"/>
  <c r="L205" i="8" s="1"/>
  <c r="I205" i="8"/>
  <c r="J205" i="8" s="1"/>
  <c r="K202" i="8"/>
  <c r="L202" i="8" s="1"/>
  <c r="I202" i="8"/>
  <c r="J202" i="8" s="1"/>
  <c r="K200" i="8"/>
  <c r="L200" i="8" s="1"/>
  <c r="I200" i="8"/>
  <c r="J200" i="8" s="1"/>
  <c r="K199" i="8"/>
  <c r="L199" i="8" s="1"/>
  <c r="I199" i="8"/>
  <c r="J199" i="8" s="1"/>
  <c r="K197" i="8"/>
  <c r="L197" i="8" s="1"/>
  <c r="I197" i="8"/>
  <c r="J197" i="8" s="1"/>
  <c r="K193" i="8"/>
  <c r="L193" i="8" s="1"/>
  <c r="I193" i="8"/>
  <c r="J193" i="8" s="1"/>
  <c r="K192" i="8"/>
  <c r="L192" i="8" s="1"/>
  <c r="I192" i="8"/>
  <c r="J192" i="8" s="1"/>
  <c r="K189" i="8"/>
  <c r="L189" i="8" s="1"/>
  <c r="I189" i="8"/>
  <c r="J189" i="8" s="1"/>
  <c r="K187" i="8"/>
  <c r="L187" i="8" s="1"/>
  <c r="I187" i="8"/>
  <c r="J187" i="8" s="1"/>
  <c r="K183" i="8"/>
  <c r="L183" i="8" s="1"/>
  <c r="I183" i="8"/>
  <c r="J183" i="8" s="1"/>
  <c r="K181" i="8"/>
  <c r="L181" i="8" s="1"/>
  <c r="I181" i="8"/>
  <c r="J181" i="8" s="1"/>
  <c r="K178" i="8"/>
  <c r="L178" i="8" s="1"/>
  <c r="I178" i="8"/>
  <c r="J178" i="8" s="1"/>
  <c r="K177" i="8"/>
  <c r="L177" i="8" s="1"/>
  <c r="I177" i="8"/>
  <c r="J177" i="8" s="1"/>
  <c r="K175" i="8"/>
  <c r="L175" i="8" s="1"/>
  <c r="I175" i="8"/>
  <c r="J175" i="8" s="1"/>
  <c r="K174" i="8"/>
  <c r="L174" i="8" s="1"/>
  <c r="I174" i="8"/>
  <c r="J174" i="8" s="1"/>
  <c r="K167" i="8"/>
  <c r="L167" i="8" s="1"/>
  <c r="I167" i="8"/>
  <c r="J167" i="8" s="1"/>
  <c r="K165" i="8"/>
  <c r="L165" i="8" s="1"/>
  <c r="I165" i="8"/>
  <c r="J165" i="8" s="1"/>
  <c r="K163" i="8"/>
  <c r="L163" i="8" s="1"/>
  <c r="I163" i="8"/>
  <c r="J163" i="8" s="1"/>
  <c r="K161" i="8"/>
  <c r="L161" i="8" s="1"/>
  <c r="I161" i="8"/>
  <c r="J161" i="8" s="1"/>
  <c r="K157" i="8"/>
  <c r="L157" i="8" s="1"/>
  <c r="I157" i="8"/>
  <c r="J157" i="8" s="1"/>
  <c r="K155" i="8"/>
  <c r="L155" i="8" s="1"/>
  <c r="I155" i="8"/>
  <c r="J155" i="8" s="1"/>
  <c r="K150" i="8"/>
  <c r="L150" i="8" s="1"/>
  <c r="I150" i="8"/>
  <c r="J150" i="8" s="1"/>
  <c r="K149" i="8"/>
  <c r="L149" i="8" s="1"/>
  <c r="I149" i="8"/>
  <c r="J149" i="8" s="1"/>
  <c r="K144" i="8"/>
  <c r="L144" i="8" s="1"/>
  <c r="I144" i="8"/>
  <c r="J144" i="8" s="1"/>
  <c r="K143" i="8"/>
  <c r="L143" i="8" s="1"/>
  <c r="I143" i="8"/>
  <c r="J143" i="8" s="1"/>
  <c r="K142" i="8"/>
  <c r="L142" i="8" s="1"/>
  <c r="I142" i="8"/>
  <c r="J142" i="8" s="1"/>
  <c r="K141" i="8"/>
  <c r="L141" i="8" s="1"/>
  <c r="I141" i="8"/>
  <c r="J141" i="8" s="1"/>
  <c r="K139" i="8"/>
  <c r="L139" i="8" s="1"/>
  <c r="I139" i="8"/>
  <c r="J139" i="8" s="1"/>
  <c r="K136" i="8"/>
  <c r="L136" i="8" s="1"/>
  <c r="I136" i="8"/>
  <c r="J136" i="8" s="1"/>
  <c r="K135" i="8"/>
  <c r="L135" i="8" s="1"/>
  <c r="I135" i="8"/>
  <c r="J135" i="8" s="1"/>
  <c r="K134" i="8"/>
  <c r="L134" i="8" s="1"/>
  <c r="I134" i="8"/>
  <c r="J134" i="8" s="1"/>
  <c r="K132" i="8"/>
  <c r="L132" i="8" s="1"/>
  <c r="I132" i="8"/>
  <c r="J132" i="8" s="1"/>
  <c r="K130" i="8"/>
  <c r="L130" i="8" s="1"/>
  <c r="I130" i="8"/>
  <c r="J130" i="8" s="1"/>
  <c r="K128" i="8"/>
  <c r="L128" i="8" s="1"/>
  <c r="I128" i="8"/>
  <c r="J128" i="8" s="1"/>
  <c r="K126" i="8"/>
  <c r="L126" i="8" s="1"/>
  <c r="I126" i="8"/>
  <c r="J126" i="8" s="1"/>
  <c r="K122" i="8"/>
  <c r="L122" i="8" s="1"/>
  <c r="I122" i="8"/>
  <c r="J122" i="8" s="1"/>
  <c r="K118" i="8"/>
  <c r="L118" i="8" s="1"/>
  <c r="I118" i="8"/>
  <c r="J118" i="8" s="1"/>
  <c r="K117" i="8"/>
  <c r="L117" i="8" s="1"/>
  <c r="I117" i="8"/>
  <c r="J117" i="8" s="1"/>
  <c r="K115" i="8"/>
  <c r="L115" i="8" s="1"/>
  <c r="I115" i="8"/>
  <c r="J115" i="8" s="1"/>
  <c r="K112" i="8"/>
  <c r="L112" i="8" s="1"/>
  <c r="I112" i="8"/>
  <c r="J112" i="8" s="1"/>
  <c r="K110" i="8"/>
  <c r="L110" i="8" s="1"/>
  <c r="I110" i="8"/>
  <c r="J110" i="8" s="1"/>
  <c r="K108" i="8"/>
  <c r="L108" i="8" s="1"/>
  <c r="I108" i="8"/>
  <c r="J108" i="8" s="1"/>
  <c r="K106" i="8"/>
  <c r="L106" i="8" s="1"/>
  <c r="I106" i="8"/>
  <c r="J106" i="8" s="1"/>
  <c r="K104" i="8"/>
  <c r="L104" i="8" s="1"/>
  <c r="I104" i="8"/>
  <c r="J104" i="8" s="1"/>
  <c r="K100" i="8"/>
  <c r="L100" i="8" s="1"/>
  <c r="I100" i="8"/>
  <c r="J100" i="8" s="1"/>
  <c r="K98" i="8"/>
  <c r="L98" i="8" s="1"/>
  <c r="I98" i="8"/>
  <c r="J98" i="8" s="1"/>
  <c r="K94" i="8"/>
  <c r="L94" i="8" s="1"/>
  <c r="I94" i="8"/>
  <c r="J94" i="8" s="1"/>
  <c r="K92" i="8"/>
  <c r="L92" i="8" s="1"/>
  <c r="I92" i="8"/>
  <c r="J92" i="8" s="1"/>
  <c r="K90" i="8"/>
  <c r="L90" i="8" s="1"/>
  <c r="I90" i="8"/>
  <c r="J90" i="8" s="1"/>
  <c r="K88" i="8"/>
  <c r="L88" i="8" s="1"/>
  <c r="I88" i="8"/>
  <c r="J88" i="8" s="1"/>
  <c r="K85" i="8"/>
  <c r="L85" i="8" s="1"/>
  <c r="I85" i="8"/>
  <c r="J85" i="8" s="1"/>
  <c r="K83" i="8"/>
  <c r="L83" i="8" s="1"/>
  <c r="I83" i="8"/>
  <c r="J83" i="8" s="1"/>
  <c r="K81" i="8"/>
  <c r="L81" i="8" s="1"/>
  <c r="I81" i="8"/>
  <c r="J81" i="8" s="1"/>
  <c r="K79" i="8"/>
  <c r="L79" i="8" s="1"/>
  <c r="I79" i="8"/>
  <c r="J79" i="8" s="1"/>
  <c r="K77" i="8"/>
  <c r="L77" i="8" s="1"/>
  <c r="I77" i="8"/>
  <c r="J77" i="8" s="1"/>
  <c r="K75" i="8"/>
  <c r="L75" i="8" s="1"/>
  <c r="I75" i="8"/>
  <c r="J75" i="8" s="1"/>
  <c r="K72" i="8"/>
  <c r="L72" i="8" s="1"/>
  <c r="I72" i="8"/>
  <c r="J72" i="8" s="1"/>
  <c r="K70" i="8"/>
  <c r="L70" i="8" s="1"/>
  <c r="I70" i="8"/>
  <c r="J70" i="8" s="1"/>
  <c r="K68" i="8"/>
  <c r="L68" i="8" s="1"/>
  <c r="I68" i="8"/>
  <c r="J68" i="8" s="1"/>
  <c r="K66" i="8"/>
  <c r="L66" i="8" s="1"/>
  <c r="I66" i="8"/>
  <c r="J66" i="8" s="1"/>
  <c r="K64" i="8"/>
  <c r="L64" i="8" s="1"/>
  <c r="I64" i="8"/>
  <c r="J64" i="8" s="1"/>
  <c r="K62" i="8"/>
  <c r="L62" i="8" s="1"/>
  <c r="I62" i="8"/>
  <c r="J62" i="8" s="1"/>
  <c r="K59" i="8"/>
  <c r="L59" i="8" s="1"/>
  <c r="I59" i="8"/>
  <c r="J59" i="8" s="1"/>
  <c r="K56" i="8"/>
  <c r="L56" i="8" s="1"/>
  <c r="I56" i="8"/>
  <c r="J56" i="8" s="1"/>
  <c r="K55" i="8"/>
  <c r="L55" i="8" s="1"/>
  <c r="I55" i="8"/>
  <c r="J55" i="8" s="1"/>
  <c r="K54" i="8"/>
  <c r="L54" i="8" s="1"/>
  <c r="I54" i="8"/>
  <c r="J54" i="8" s="1"/>
  <c r="K53" i="8"/>
  <c r="L53" i="8" s="1"/>
  <c r="I53" i="8"/>
  <c r="J53" i="8" s="1"/>
  <c r="K51" i="8"/>
  <c r="L51" i="8" s="1"/>
  <c r="I51" i="8"/>
  <c r="J51" i="8" s="1"/>
  <c r="K49" i="8"/>
  <c r="L49" i="8" s="1"/>
  <c r="I49" i="8"/>
  <c r="J49" i="8" s="1"/>
  <c r="K46" i="8"/>
  <c r="L46" i="8" s="1"/>
  <c r="I46" i="8"/>
  <c r="J46" i="8" s="1"/>
  <c r="K45" i="8"/>
  <c r="L45" i="8" s="1"/>
  <c r="I45" i="8"/>
  <c r="J45" i="8" s="1"/>
  <c r="K41" i="8"/>
  <c r="L41" i="8" s="1"/>
  <c r="I41" i="8"/>
  <c r="J41" i="8" s="1"/>
  <c r="K40" i="8"/>
  <c r="L40" i="8" s="1"/>
  <c r="I40" i="8"/>
  <c r="J40" i="8" s="1"/>
  <c r="K38" i="8"/>
  <c r="L38" i="8" s="1"/>
  <c r="I38" i="8"/>
  <c r="J38" i="8" s="1"/>
  <c r="K37" i="8"/>
  <c r="L37" i="8" s="1"/>
  <c r="I37" i="8"/>
  <c r="J37" i="8" s="1"/>
  <c r="K33" i="8"/>
  <c r="L33" i="8" s="1"/>
  <c r="I33" i="8"/>
  <c r="J33" i="8" s="1"/>
  <c r="K31" i="8"/>
  <c r="L31" i="8" s="1"/>
  <c r="I31" i="8"/>
  <c r="J31" i="8" s="1"/>
  <c r="K29" i="8"/>
  <c r="L29" i="8" s="1"/>
  <c r="I29" i="8"/>
  <c r="J29" i="8" s="1"/>
  <c r="K27" i="8"/>
  <c r="L27" i="8" s="1"/>
  <c r="I27" i="8"/>
  <c r="J27" i="8" s="1"/>
  <c r="K26" i="8"/>
  <c r="L26" i="8" s="1"/>
  <c r="I26" i="8"/>
  <c r="J26" i="8" s="1"/>
  <c r="B12" i="8"/>
  <c r="B11" i="8"/>
  <c r="B7" i="8"/>
  <c r="J992" i="8" l="1"/>
  <c r="L992" i="8"/>
</calcChain>
</file>

<file path=xl/sharedStrings.xml><?xml version="1.0" encoding="utf-8"?>
<sst xmlns="http://schemas.openxmlformats.org/spreadsheetml/2006/main" count="1947" uniqueCount="1132">
  <si>
    <t>CE-025</t>
  </si>
  <si>
    <t>Baja California 25, Edificio B, Despacho 201</t>
  </si>
  <si>
    <t>M.N.</t>
  </si>
  <si>
    <t>{concepto8}</t>
  </si>
  <si>
    <t>BARDA PERIMETRAL</t>
  </si>
  <si>
    <t>DE LA OBRA, HERRAMIENTA Y TODO LO NECESARIO PARA SU CORRECTA EJECUCION</t>
  </si>
  <si>
    <t>TOMA DOMICILIARIA PARA AGUA POTABLE DE 2.0 A 6.0 M DE LONGITUD, INCLUYE: ABRAZADERA DE PVC DE 2" A 4" DE DIÁMETRO, CON SALIDA DE 1/2", LLAVE DE INSERCIÓN DE 1/2", 4.00 MTS DE TUBO DE COBRE FLEXIBLE DE 1/2" DE DIAM., 4 CODOS DE COBRE SOLDABLES DE 1/2",</t>
  </si>
  <si>
    <t>{puesto1}</t>
  </si>
  <si>
    <t>totalpresupuestosegundamoneda</t>
  </si>
  <si>
    <t>50SI001055</t>
  </si>
  <si>
    <t>CURADO, MUESTREO,  DESPERDICIO,  MATERIALES, MANO DE OBRA, EQUIPO, HERRAMIENTA MENOR Y TODO LO NECESARIO PARA SU CORRECTA EJECUCION.</t>
  </si>
  <si>
    <t>RELLENO DE EXCAVACIONES PARA ESTRUCTURAS Y/O PARA ALCANZAR NIVELES DE PROYECTO, EN CAPAS DE 20 CMS DE ESPESOR, COMPACTADAS CON PISON AL 90% , SEGÚN PRUEBA PROCTOR, INCORPORANDO EL AGUA NECESARIA;  INCLUYE: ACARREOS, MEDIDO COMPACTO CON MATERIAL PRODUCTO</t>
  </si>
  <si>
    <t>SUMINISTRO Y COLOCACION DE EXTINTOR DE POLVO QUÍMICO SECO DE 9.0 KG. C/SOPORTE MCA. EXTINFLAM INCLUYE: MATERIALES, MANO DE OBRA, HERRAMIENTA Y TODO LO NECESARIO PARA SU CORRECTA EJECUCION.</t>
  </si>
  <si>
    <t>CIMBRA COMÚN CON MADERA DE PINO DE 3a. EN RAMPAS DE ESCALERA, MEDIDA POR SUPERFICIE DE CONTACTO;  INCLUYE: MATERIALES, CIMBRADO Y DESCIMBRADO, ANDAMIOS, SOPORTES, CONTRAVENTEO Y ARRASTRES (POLINES, BARROTES Y CHAFLANES), HERRAMIENTA MENOR, MANO DE OBRA</t>
  </si>
  <si>
    <t>CE-045</t>
  </si>
  <si>
    <t>SUMINISTRO Y COLOCACIÓN DE JABONERA SIN AGARRADERA DE PORCELANA MARCA LAMOSA  O SIMILAR; INCLUYE: ACARREO, APERTURA DEL  HUECO  EN MURO, COLOCACIÓN, AMACIZADO CON MORTERO DE CEMENTO-ARENA 1:4,  LIMPIEZA, HERRAMIENTA MENOR Y MANO DE OBRA. INCLUYE TODO LO</t>
  </si>
  <si>
    <t>15.- ALBAÑILERIA</t>
  </si>
  <si>
    <t>JARDINERIA ( PLANTAS Y ARBOLES)</t>
  </si>
  <si>
    <t>Total  13.- ESTRUCTURA DE CONCRETO</t>
  </si>
  <si>
    <t>{puesto3}</t>
  </si>
  <si>
    <t>SUMINISTRO Y COLOCACION DE TAPA Y ARO DE FIERRO FUNDIDO TIPO BANQUETA PARA REGISTRO DE MEDIA Y ALTA TENSION, CAT. CFE- TA84BHFB, NORMA C.F.E., CON BROCAL DE CONCRETO DE F'c= 150 KG/CM2 ARMADO CON 4 VAR. No. 3  Y ESTRIBOS No. 2 A CADA 20 CMS.; INCLUYE:</t>
  </si>
  <si>
    <t>Total  PRELIMINARES, MUROS DE MAMPOSTERIA Y MAL</t>
  </si>
  <si>
    <t>Total  DRENAJE SANITARIO</t>
  </si>
  <si>
    <t>DESPALME DE TERRENO A MAQUINA HASTA 25 CMS DE PROFUNDIDAD, PARA QUITAR CAPA DE TIERRA VEGETAL;  INCLUYE: ACARREO A UNA DISTANCIA DE 20.00 MTS, MEDIDO SUELTO, DESENRAICE, HERRAMIENTA MENOR NECESARIA PARA LA REMOCIÓN, MANO DE OBRA Y TODO LO NECESARIO PARA</t>
  </si>
  <si>
    <t>1702000420</t>
  </si>
  <si>
    <t>2101000051</t>
  </si>
  <si>
    <t>HERRAMIENTA Y LO NECESARIO PARA SU CORRECTA EJECUCION.</t>
  </si>
  <si>
    <t>CABEZA DE COCHI DE 2 1/2''X1/8'' A CADA 50 CMS, FIJACION, SOLDADURA, CORTES, DESPERDICIOS, PINTURA ANTICORROSIVA DE ESMALTE, HERRAMIENTA MENOR, MANO DE OBRA, ACARREOS FUERA Y DENTRO DE LA OBRA.</t>
  </si>
  <si>
    <t>CE-090</t>
  </si>
  <si>
    <t>MANO DE OBRA Y TODO LO NECESARIO PARA SU CORRECTA EJECUCIÓN (SEGÚN PROYECTO EJECUTIVO PLANO HE-04, REF. V-1,V-9)</t>
  </si>
  <si>
    <t>{codigo}</t>
  </si>
  <si>
    <t>INCLUYE: ACARREOS DENTRO Y FUERA DE OBRA.</t>
  </si>
  <si>
    <t>ASPERSION, CORTE DEL CONCRETO CON DISCO DE DIAMANTE DE 6 CM DE PROFUNDIDAD Y 3MM DE ANCHO, SELLADO DE JUNTAS CON CINTILLA DE POLIURETANO BACKER ROD Y SELLADOR AUTONIVELANTE BASE ASFALTO, PREVIA LIMPIEZA CON AIRE A PRESION, INCLUYE: SUMINISTRO, SILLETAS</t>
  </si>
  <si>
    <t>INTERIOR CON  MORTERO CEMENTO ARENA 1:5. FIRME DE 0.05 CMS. DE ESPESOR DE CONCRETO HECHO EN OBRA DE F'C= 150 KG/CM2. CON TAPA DE CONCRETO DE 0.05 M.DE ESPESOR. ARMADA MALLALAC 6-6/10-10, CON MARCO DE ANGULO DE ACERO DE 1 1/4"x 1/8" Y CONTRAMARCO DE  1</t>
  </si>
  <si>
    <t>DATOS DEL CLIENTE</t>
  </si>
  <si>
    <t>CE-053</t>
  </si>
  <si>
    <t>1901000011</t>
  </si>
  <si>
    <t>{volumenacumulado}</t>
  </si>
  <si>
    <t>telefonovendedor</t>
  </si>
  <si>
    <t>UNA ALTURA DE 6.00 A 12.00 MTS., HERRAMIENTA, MANO DE OBRA, ACARREOS DENTRO Y FUERA DE LA OBRA. CON  ESPESOR  TOTAL  DE  20  CMS.,  SEGUN  PROYECTO,  INCLUYE:  SUMINISTRO  Y COLOCACION DE ACERO DEL No.3, ESTRIBOS A CADA 20 CMS., MATERIALES, CONCRETO,</t>
  </si>
  <si>
    <t>X 3" EN AMBAS CARAS, CONTRAPESO A BASE DE CAJA DE LAMINA CAL. 12, RELLENA CON CONCRETO NORMAL, SOPORTE DE P.T.R. DE 1 1/2" X 2.8 MM., PLOMEADO, NIVELACION, HERRAMIENTA, MANO DE OBRA, PRUEBAS Y TODO LO NECESARIO PARA SU CORRECTA EJECUCION.</t>
  </si>
  <si>
    <t>NECESARIO PARA SU CORRECTA EJECUCION. NECESARIO PARA SU CORRECTA EJECUCION.</t>
  </si>
  <si>
    <t>Importe estimado en la estimación actual</t>
  </si>
  <si>
    <t>TRAVERTINO  DE  COLOR BEIGE ACABADO PULIDO Y ABRILLANTADO (CONSTRUIDO SOBRE PEDIDO SEGUN PROYECTO EJECUTIVO), CON FALDON DE 20 CMS. Y ZOCLO DE 10 CMS. INCLUYE: EL SUMINISTRO Y COLOCACION DE LOS 4 LAVABOS TIPO OVALIN DE SOBREPONER EN LA PLACA DE MARMOL,</t>
  </si>
  <si>
    <t>IMPERMEABILIZACIÓN (FESTER O SIMILAR EN CALIDAD Y COSTO) EN FRIO CON UNA CAPA DE MICROPRIMER O ACRITON ELIDER DILUIDO EN AGUA AL 19:1 O SIMILAR, 2 CAPAS DE MICROFEST O 2 CAPAS DE ACRITON ELIDER O SIMILAR, UNA CAPA DE MEMBRANA FESTERFLEX O UNA CAPA DE</t>
  </si>
  <si>
    <t>DE OBRA Y TODO LO NECESARIO PARA SU CORRECTA EJECUCION.</t>
  </si>
  <si>
    <t>CE-107</t>
  </si>
  <si>
    <t>1909000053</t>
  </si>
  <si>
    <t>fechainicio</t>
  </si>
  <si>
    <t xml:space="preserve">SUMINISTRO Y COLOCACIÓN DE CANCEL DE 6 MTS. DE LARGO Y 3.26M DE ALTO PARA FORMAR PUERTAS DE ACCESO FABRICADA A BASE DE PERFILES DE ALUMINIO COLOR NATURAL DE 3" Y CRISTAL CLARO DE 6.00 MM DE ESPESOR; INCLUYE: 2 PUERTAS DOBLES EN LÍNEA 1750 CON 8 JALADERAS </t>
  </si>
  <si>
    <t>MURO DE 14Cm. ESP. DE TABIQUE ROJO COMUN. ASENTADO CON MORTERO CEM-CAL-ARENA 1:3:12. ACABADO APARENTE 2 CARAS. HASTA UNA ALTURA DE 0 A 3M. INCLUYE: ACARREOS A 20 MTS. DESPERDICIOS, LIMPIEZA, MATERIALES, ANDAMIOS, MANO DE OBRA EQUIPO, HERRAMIENTA Y TODO</t>
  </si>
  <si>
    <t>CE-073</t>
  </si>
  <si>
    <t>1901000031</t>
  </si>
  <si>
    <t>SEÑALIZACION DE LA OBRA</t>
  </si>
  <si>
    <t>1203000081</t>
  </si>
  <si>
    <t>Puesto o cargo del responsable de la firma 8</t>
  </si>
  <si>
    <t>decimalesredondeo</t>
  </si>
  <si>
    <t>OBRA. TRABAJO TERMINADO.</t>
  </si>
  <si>
    <t>TODO LO NECESARIO PARA SU CORRECTA EJECUCION.</t>
  </si>
  <si>
    <t>NOMBRE</t>
  </si>
  <si>
    <t>CIMBRA PARA CIMENTACIÓN CON MADERA DE PINO DE 3a. ACABADO COMÚN, MEDIDA POR SUPERFICIE DE CONTACTO, INCLUYE: MATERIA LES, MANO DE OBRA EN HABILITADO, CIMBRADO, DESCIMBRADO Y TODO LO NECESARIO PARA SU CORRECTA EJECUCION.</t>
  </si>
  <si>
    <t>MURO (DENTRO Y FUERA) , APLANADOS CON MORTERO CEMENTO: ARENA 1:5, CADENAS Y CASTILLOS DE CONCRETO F'C=250 KG/CM2, LOSA DE CONCRETO CON GOTERO, MURO DE TABIQUE 10X14X28 CMS, VARILLA COPERWELD DE 5/8", PINTURA VINILICA, PUERTA DE ALUMINIO DE 1.00 X 0.90</t>
  </si>
  <si>
    <t>1828000052</t>
  </si>
  <si>
    <t>EJECUCION.</t>
  </si>
  <si>
    <t>Nombre del cliente.</t>
  </si>
  <si>
    <t>Dirección del cliente.</t>
  </si>
  <si>
    <t>SUMINISTRO Y COLOCACION DE CABLE VINANEL XXI THW-LS/THHW-LS, 600 VOLTS, CALIBRE 10 MARCA CONDUMEX, LATINCASA, CONDUCTORES MONTERREY; INCLUYE: ACARREOS, TENDIDO, CINTA AISLANTE, LUBRICACION, GUIAS, AISLAMIENTO DE PUNTA, CONEXIONES, ANDAMIOS, HERRAMIENTA</t>
  </si>
  <si>
    <t>Y MANO DE OBRA Y TODO LO NECESARIO PARA SU CORRECTA EJECUCIÓN.</t>
  </si>
  <si>
    <t>SUMINISTRO Y COLOCACION DE INSERTO 200-OCC INCLUYE;  CODO 200-OCC, ADAPTADOR DE TIERRA MANIOBRAS PARA SU COLOCACION, HERRAMIENTA MENOR, MANO DE OBRA Y TODO LO NECESARIO PARA SU CORRECTA EJECUCION.</t>
  </si>
  <si>
    <t>TINACO, ACARREO, PRUEBA HIDROSTÁTICA, SOLDADURA, PEGAMENTO PVC, HERRAMIENTA, CONEXIONES A COLADERAS, MANO DE OBRA Y  TODO LO NECESARIO PARA SU CORRECTA EJECUCION. TINACO, ACARREO, PRUEBA HIDROSTÁTICA, SOLDADURA, PEGAMENTO PVC, HERRAMIENTA, CONEXIONES A</t>
  </si>
  <si>
    <t>e-Mail del cliente.</t>
  </si>
  <si>
    <t>Gerente de ventas</t>
  </si>
  <si>
    <t xml:space="preserve">CIMBRA PARA MUROS Y COLUMNAS NO APARENTE CON MADERA DE PINO DE 3a.;  INCLUYE: CIMBRADO, DESCIMBRADO, HABILITADO,  ANDAMIOS, MADERA DE PINO DE TERCERA PARA TROQUELES (POLINES, BARROTES Y CHAFLANES), HERRAMIENTA MENOR, MANO DE OBRA Y TODO LO NECESARIO PARA </t>
  </si>
  <si>
    <t>SEGUN PROYECTO MANO DE OBRA Y TODO LO NECESARIO PARA SU CORRECTA EJECUCION.</t>
  </si>
  <si>
    <t>SUMINISTRO Y COLOCACIÓN DE COLADERA  MODELO  No. 444,  MARCA HELVEX; INCLUYE: ACARREO,  INSTALACIÓN,  SELLO CON MORTERO CEMENTO-ARENA, PROPORCIÓN 1:4, PRUEBAS, LIMPIEZA, HERRAMIENTA MENOR, MANO DE OBRA Y TODO LO NECESARIO PARA SU CORRECTA EJECUCION.</t>
  </si>
  <si>
    <t>CE-056</t>
  </si>
  <si>
    <t>SUMINISTRO, INSTALACIÓN, JUNTEO Y PRUEBA DE TUBERÍA P.V.C. HIDRÁULICO, CON CAMPANA, DE 75 MM. (3") DE DIÁMETRO, RD-26, INCLUYE: ANILLOS, LUBRICANTES, BAJADA DE MATERIAL A LAS CEPAS Y EQUIPO Y MATERIALES PARA PRUEBAS, FLETES Y MANIOBRAS LOCALES Y TODO LO</t>
  </si>
  <si>
    <t>16.- HERRERIA Y CANCELERIA</t>
  </si>
  <si>
    <t>ACERO DE REFUERZO EN LOSAS Y TRABES DE AZOTEA CON VARILLA NÚMS.4, 5,6, AL 12, Fy=4000 KG/CM2;  INCLUYE: ACARREOS INTERNOS, SUMINISTRO EN OBRA, HABILITADO, COLOCACIÓN,  AMARRES, GANCHOS, TRASLAPES, DESPERDICIOS,  DOBLECES, HERRAMIENTA MENOR, MANO DE OBRA</t>
  </si>
  <si>
    <t>1108000031</t>
  </si>
  <si>
    <t>ACABADO PINTURA ESMALTE COMEX 126 GRIS CLARO; INCLUYE: ACARREOS DENTRO Y FUERA DE OBRA.</t>
  </si>
  <si>
    <t>CONCRETO F c=150KG/CM2 EN GUARNICIONES CON SECCIÓN DE 15 X 20 X 40 CMS. CON CEMENTO NORMAL,  TAMAÑO MÁXIMO DE AGREGADO 3/4 , ELABORADO EN OBRA CON REVOLVEDORA, VIBRADOR;  INCLUYE:  COLADO, VIBRADO, CURADO, CIMBRADO, DESCIMBRADO, HERRAMIENTA MENOR, MANO</t>
  </si>
  <si>
    <t>50SI001049</t>
  </si>
  <si>
    <t>PLANTILLA DE CONCRETO HECHO EN OBRA F'c=50 KG/CM2 CON UN ESPESOR PROMEDIO DE 6 CM. INCLUYE TODO LO NECESARIO PARA SU CORRECTA EJECUCION.</t>
  </si>
  <si>
    <t>CURADO  CON CURACRETO APLICADO CON BOMBA DE ASPERSION, CORTE DEL CONCRETO CON DISCO DE DIAMANTE DE 6 CM DE PROFUNDIDAD Y 3MM DE ANCHO, SELLADO DE JUNTAS CON CINTILLA DE POLIURETANO BACKER ROD Y SELLADOR AUTONIVELANTE BASE ASFALTO, PREVIA LIMPIEZA CON</t>
  </si>
  <si>
    <t>{finestaestimación}</t>
  </si>
  <si>
    <t>Precio unitario del concepto en el contrato</t>
  </si>
  <si>
    <t>SUMINISTRO Y COLOCACION DE INTERRUPTOR TERMOMAGNETICO TIPO QO 3 POLOS 100 AMPER S, MARCA SQUARE D; INCLUYE: ACARREO, CONEXIONES, PRUEBAS, HERRAMIENTA MENOR,  MANO DE OBRA Y TODO LO NECESARIO PARA SU CORRECTA EJECUCION.</t>
  </si>
  <si>
    <t>SUMINISTRO Y COLOCACIÓN DE MATERIAL MEJORADO MEDIDO COMPACTO;  EN CAPAS DE 20 CMS DE ESPESOR, COMPACTADOS CON RODILLO VIBRATORIO MANUAL O EQUIPO SIMILAR, AL 90% , SEGÚN PRUEBA PROCTOR, PREVIA LA INCORPORACIÓN DEL AGUA NECESARIA;  INCLUYE: ACARREOS,</t>
  </si>
  <si>
    <t>Número del concurso.</t>
  </si>
  <si>
    <t>SUMINISTRO Y COLOCACION DE REFUERZO DE MALLA-LAC 6-6/10-10, EN PISO DE CONCRETO; INCLUYE: ACARREOS, ALAMBRE DE AMARRE, TRASLAPES, DESPERDICIOS, CORTES, HERRAMIENTA MENOR, MANO DE OBRA Y TODO LO NECESARIO PARA SU CORRECTA EJECUCION.</t>
  </si>
  <si>
    <t>CE-064</t>
  </si>
  <si>
    <t xml:space="preserve">SUMINISTRO Y COLOCACIÓN DE TUBERÍA RIB LOC DE 91 CMS DE DIÁMETRO, CON PARED ESTRUCTURADA NORMA NMX-E-229-1999-SCFI, CON JUNTA HERMÉTICA, INCLUYE: MANIOBRAS DENTRO Y FUERA DE LA OBRA CON EQUIPO MECANICO, MANIOBRAS PARA EL BAJADO A CEPAS Y LA COLOCACIÓN EN </t>
  </si>
  <si>
    <t xml:space="preserve">SUMINISTRO E INSTALACIÓN DE TUBERÍA DE P.V.C. SANITARIO (ALCANTARILLADO) DE 200 MM. (8") DE DIAM. SERIE 25; INCLUYE: BAJADA DE MATERIALES Y EQUIPO PARA PRUEBAS, FLETES A UN KM., MANIOBRAS LOCALES Y TODO LO NECESARIO PARA SU CORRECTA EJECUCIÓN. EJECUCION. </t>
  </si>
  <si>
    <t>SUMINISTRO Y COLOCACIÓN DE PUERTA DE MADERA A BASE DE TAMBOR DE TRIPLAY DE 10 MM ACABADO EN BARNIZ NATURAL, CHAMBRANA DE 5 CMS POR 3 CMS DE ESPESOR (SEGÚN PROYECTO EJECUTIVO PARA MAMPARAS DE BAÑOS); INCLUYE: HERRAMIENTA, MANO DE OBRA, ACARREOS DENTRO Y</t>
  </si>
  <si>
    <t xml:space="preserve">Total  CISTERNA DE CONCRETO DE 50 M3 </t>
  </si>
  <si>
    <t>Concepto para firma 5</t>
  </si>
  <si>
    <t>A.P. AGUA POTABLE</t>
  </si>
  <si>
    <t>1813000021</t>
  </si>
  <si>
    <t>{fin del reporte}</t>
  </si>
  <si>
    <t>Total  CASETA DE CONTROL</t>
  </si>
  <si>
    <t>KG</t>
  </si>
  <si>
    <t>CE-084</t>
  </si>
  <si>
    <t>estadodelaobra</t>
  </si>
  <si>
    <t>ACERO DE REFUERZO EN LOSAS Y TRABES DE ENTREPISO CON VARILLA No. 3 Fy=4000 KG/CM2;  INCLUYE: ACARREOS INTERNOS, SUMINISTRO EN OBRA, HABILITADO, COLOCACIÓN,  AMARRES, GANCHOS, TRASLAPES, DESPERDICIOS, DOBLECES, HERRAMIENTA MENOR, MANO DE OBRA Y TODO LO</t>
  </si>
  <si>
    <t>MANO DE OBRA.</t>
  </si>
  <si>
    <t>mailvendedor</t>
  </si>
  <si>
    <t>OBRA EXTERIOR</t>
  </si>
  <si>
    <t>CE-047</t>
  </si>
  <si>
    <t>SUMINISTRO Y COLOCACION DE SALIDA DE AUDIO CON BOCINA SPK 1000 BL MARCA STEREN, 500 WATTS DE SALIDA, INCLUYE; HERRAMIENTA, MANO DE OBRA Y TODO LO NECESARIO PARA SU CORRECTA EJECUCION.</t>
  </si>
  <si>
    <t>Telefono del contacto del cliente.</t>
  </si>
  <si>
    <t>Ciudad del cliente.</t>
  </si>
  <si>
    <t xml:space="preserve">Estimación No:  </t>
  </si>
  <si>
    <t>CONCRETO LAVADO DE 3 CMS DE ESPESOR  PARA FORMAR ACABADOS EN PISOS, (RAMPAS DE PASILLOS, PRETILES) CON CEMENTO, ARENA, GRAVA DE RIO; INCLUYE: MANO DE OBRA, MATERIALES, CIMBRADO DE FRONTERAS, ACARREOS DENTRO Y FUERA DE LA OBRA.</t>
  </si>
  <si>
    <t>REGISTRO Y ACOMETIDA</t>
  </si>
  <si>
    <t>CONCRETO CON REGLA VIBRATORIA Y VIBRADO MANUAL EN LAS ORILLAS, ACABADO SUPERFICIAL CON LLANA FLOTADORA Y ACABADO FINAL TEXTURIZADO-RALLADO CON PEINE METALICO, CURADO   CON CURACRETO APLICADO CON BOMBA DE ASPERSION, CORTE DEL CONCRETO CON DISCO DE</t>
  </si>
  <si>
    <t>50SI001002</t>
  </si>
  <si>
    <t>Total  PUENTE 2 (2 puentes de 1 carril)</t>
  </si>
  <si>
    <t>Ciudad donde se localiza la empresa.</t>
  </si>
  <si>
    <t>SUMINISTRO Y TENDIDO DE TUBO DE FIERRO GALVANIZADO C-40, DE 63 MM. DE DIAMETRO; INCLUYE: ACARREOS, COPLE, TENDIDO, LUBRICACIÓN, JUNTEO, ALINEACIÓN,  PRUEBAS, HERRAMIENTA MENOR, MANO DE OBRA Y TODO LO NECESARIO PARA SU CORRECTA EJECUCION.</t>
  </si>
  <si>
    <t>Código postal del cliente.</t>
  </si>
  <si>
    <t>50SI000990</t>
  </si>
  <si>
    <t>1310000021</t>
  </si>
  <si>
    <t>A 1/2", VÁLVULA DE LLENADO 3/4", FILTRO CON CARTUCHO INCLUIDO INTERCAMBIABLE. CINCO AÑOS DE GARANTÍA Y 35 AÑOS DE VIDA UTIL; INCLUYE: ACARREO, ELEVACIÓN, CONEXIÓN A LA ALIMENTACIÓN, DESCARGA, HERRAMIENTA MENOR, MANO DE OBRA Y TODO LO NECESARIO PARA SU</t>
  </si>
  <si>
    <t>CE-067</t>
  </si>
  <si>
    <t xml:space="preserve">MURO DE 28Cm. ESP. DE TABIQUE ROJO COMUN. ASENTADO CON MORTERO CEM-CAL-ARENA 1:3:12. ACABADO COMUN. HASTA UNA ALTURA DE 0 A 3M. INCLUYE: ACARREOS A 20 MTS. DESPERDICIOS, LIMPIEZA, MATERIALES, ANDAMIOS, MANO DE OBRA EQUIPO, HERRAMIENTA Y TODO LO NECESARIO </t>
  </si>
  <si>
    <t>Total  JARDINERIA ( PLANTAS Y ARBOLES)</t>
  </si>
  <si>
    <t>2501000093</t>
  </si>
  <si>
    <t>INSTALACION ELECTRICA EXTERIOR</t>
  </si>
  <si>
    <t>ESPESOR. APLANADO ACABADO PULIDO EN INTERIOR CON MORTERO CEMENTO ARENA 1:5. FIRME DE 0.05 CMS. DE ESPESOR DE CONCRETO HECHO EN OBRA DE F'C= 150 KG/CM2. CON TAPA DE CONCRETO DE 0.05 M.DE ESPESOR. ARMADA CON VARILLA DEL NO. 3 @ 10 EN AMBOS SENTIDOS, CON</t>
  </si>
  <si>
    <t>Folio auxiliar de la estimación.</t>
  </si>
  <si>
    <t>Total del presupuesto primera moneda.</t>
  </si>
  <si>
    <t>{concepto1}</t>
  </si>
  <si>
    <t>EJECUCION. EJECUCION.</t>
  </si>
  <si>
    <t>DE 3/8", COLOCACION, MANO DE OBRA, ACARREOS, CIMBRA Y DESCIMBRA, LIMPIEZA DEL AREA DE TRABAJO, EQUIPO, HERRAMIENTA Y TODO LO NECESARIO PARA SU CORRECTA EJECUCION. MONTENES CAL. 10 CON AGUJEROS PARA COLOCACION DE PASAJUNTAS EN FRONTERAS, COLOCACION DEL</t>
  </si>
  <si>
    <t>PESOS</t>
  </si>
  <si>
    <t>1201000011</t>
  </si>
  <si>
    <t>{volumenacumuladoanterior}</t>
  </si>
  <si>
    <t>DISEÑO, INCL.: MATERIALES, FABRICACION, ACARREOS DENTRO Y FUERA DE LA OBRA, FIJACION, NIVELACION, PLOMEO, HERRAMIENTA, MANO DE OBRA Y TODO LO NECESARIO PARA SU CORRECTA COLOCACION. VER DETALLE EN PLANO</t>
  </si>
  <si>
    <t>CORRECTA EJECUCION.(PROYECTO E-04)</t>
  </si>
  <si>
    <t>Importe</t>
  </si>
  <si>
    <t>porcentajeivapresupuesto</t>
  </si>
  <si>
    <t>nombrecliente</t>
  </si>
  <si>
    <t>PUENTE 2 (2 puentes de 1 carril)</t>
  </si>
  <si>
    <t>Volumen estimado en la estimación actual</t>
  </si>
  <si>
    <t>INCLUYE: ACARREOS, MEDIDO COMPACTO. CON MATERIAL PRODUCTO DE EXCAVACIÓN, EXTENDIDO DEL MATERIAL,  HERRAMIENTA MENOR, MANO DE OBRA Y TODO LO NECESARIO PARA SU CORRECTA EJECUCION.</t>
  </si>
  <si>
    <t>MURO DE 14Cm. ESP. DE TABIQUE ROJO COMUN. ASENTADO CON MORTERO CEM-CAL-ARENA 1:3:12. HASTA UNA ALTURA DE 3 A 6 MTS. INCLUYE: ACARREOS A 20 MTS. DESPERDICIOS, LIMPIEZA, MATERIALES, ANDAMIOS, MANO DE OBRA EQUIPO, HERRAMIENTA Y TODO LO NECESARIO PARA SU</t>
  </si>
  <si>
    <t>HIDRAULICO, HERRAMIENTA MENOR, MANO DE OBRA Y TODO LO NECESARIO PARA SU CORRECTA EJECUCION</t>
  </si>
  <si>
    <t>CE-075</t>
  </si>
  <si>
    <t>Subdirección de planeación y presupuestos</t>
  </si>
  <si>
    <t>Total  INSTALACION ELECRTICA</t>
  </si>
  <si>
    <t>SUMINISTRO  E  INSTALACION  DE  MATERIALES  DE  MEDIA  TENSION  PARA  ACOMETIDA  SUBTERRANEA  DE LA TERMINAL EN POSTE EXISTENTE: INC: MATERIALES CONECTOR A COMPRESOR, CONECTOR PERICO, CRUCETA PT 200, APARTARRAYO RISE, CORTACIRCUITO, LISTON FUSIBLE,</t>
  </si>
  <si>
    <t>1906000021</t>
  </si>
  <si>
    <t>SUMINISTRO Y COLOCACION DE CENTRO DE CARGA QOD-2, MARCA SQUARE'D;  INCLUYE: ACARREO,CONEXION, PRUEBA,  MATERIALES PARA SU FIJACION, HERRAMIENTA MENOR, MANO DE OBRA Y TODO LO NECESARIO PARA SU CORRECTA EJECUCION.</t>
  </si>
  <si>
    <t>SALIDA DE CENTRO EN CAJA DE LAMINA GALVANIZADA CON TUBO  CONDUIT DE FIERRO GALVANIZADO PARED GRUESA; INCLUYE: ACARREOS, CONECTORES, COPLES, CHALUPA  GALVANIZADA,  APAGADORES, CABLES, CHASIS Y SOBRETAPA DE ALUMINIO,  PRUEBAS, CONEXIONES,  HERRAMIENTA</t>
  </si>
  <si>
    <t>Total  PATIO DE MANIOBRAS</t>
  </si>
  <si>
    <t>CE-095</t>
  </si>
  <si>
    <t>ASI COMO DE CIMENTACIONES, ESTRUCTURALES, INSTALACIONES, ACABADOS, SEGUN SEA EL CASO; TRAMITES DE VALIDACION ANTE LAS INSTANCIAS CORRESPONDIENTES, PREVIO LEVANTAMIENTO FISICO DE LA OBRA TERMINADA, MANO DE OBRA NORMAL Y ESPECIALIZADA Y TODO LO NECESARIO</t>
  </si>
  <si>
    <t>Fin del periodo de la estimación</t>
  </si>
  <si>
    <t xml:space="preserve">Importe parcial en la moneda del contrato </t>
  </si>
  <si>
    <t>CONCRETO HIDRAULICO PREMEZCLADO TIPO MR-45, DE 18 CMS DE ESPESOR, REVENIMIENTO 10 + - 3 CM EN MODULOS NO MAYORES A 12 M2, PASAJUNTAS CON VARILLA CORRUGADA DE 3/8" DE 50 CMS DE LONGITUD @ 75 CM CON GRASA EN UNO DE LOS EXTREMOS, CIMBRA  METALICA CON</t>
  </si>
  <si>
    <t>ACARREO EN CARRETILLA DE TIERRA Y MATERIAL MIXTO PRODUCTO DE EXCAVACIONES Y/O DEMOLICIONES, INCLUYE: CARGA Y DESCARGA EN ESTACIONES DE 20 MTS, MEDIDO SUELTO. PRIMERA ESTACIÓN Y TODO LO NECESARIO PARA SU CORRECTA EJECUCION.</t>
  </si>
  <si>
    <t>Unidad del concepto</t>
  </si>
  <si>
    <t>TERMINAL DE TRANSPORTE (CONSTRUCCION)</t>
  </si>
  <si>
    <t>1712000120</t>
  </si>
  <si>
    <t>ROTULO ALUSIVO A LA OBRA "TERMINAL DE TRANSPORTE S.C.L.C"  HECHO A BASE DE CORTE VINIL  COLOR NEGRO , LETRAS TIPO ARIAL  DE 7.5 MTS DE LARGO X 0.30 MTS DE ALTO  A UNA ALTURA DE INSTALACION APROXIMADA DE 8 METROS INC: ANDAMIOS, PASARELAS, MANO DE OBRA,</t>
  </si>
  <si>
    <t>Nombre del responsable de la firma 2</t>
  </si>
  <si>
    <t>{puesto8}</t>
  </si>
  <si>
    <t>SUMINISTRO Y COLOCACIÓN DE FREGADERO METÁLICO DE 90 X 45 CM. CON ESCURRIDERO, TIPO LADO DERECHO, CON LLAVE DE NARIZ, CESPOL CROMADO, SOPORTADO POR DOS MUROS CAPUCHINOS, FORRADO DE AZULEJO BLANCO DE 15 X 15 CM. EN AMBAS CARAS; INCLUYE: ACARREOS,</t>
  </si>
  <si>
    <t>1813000111</t>
  </si>
  <si>
    <t>CONSTRUCCIÓN DE CANALÓN DE 40CM DE ANCHO POR 10 CMS DE ALTO Y 8 CMS DE ZOCLO LATERAL, CON CONCRETO F'C= 150 KG/CM2 PARA DESALOJO DE AGUAS PLUVIALES EN PERÍMETRO DE MUROS DE CONCRETO, ACABADO PULIDO, INCLUYE: HERRAMIENTA MENOR, MANO DE OBRA Y TODO LO</t>
  </si>
  <si>
    <t>CE-058</t>
  </si>
  <si>
    <t>PRELIMINARES, MUROS DE MAMPOSTERIA Y MAL</t>
  </si>
  <si>
    <t>Colonia de la empresa</t>
  </si>
  <si>
    <t>50SI001050</t>
  </si>
  <si>
    <t>Concepto</t>
  </si>
  <si>
    <t>CISTERNA DE CONCRETO DE 50 M3</t>
  </si>
  <si>
    <t>21.- ACABADOS</t>
  </si>
  <si>
    <t>SUMINISTRO Y COLOCACION DE SEÑALIZACION INFORMATIVA DE 44.7x44.7CM. EN TROVICEL,  INCLUYE: MATERIAL DE FIJACION, HERRAMIENTA Y MANO DE OBRA, ACARREOS DENTRO, FUERA DE LA OBRA Y TODO LO NECESARIO PARA SU CORRECTA EJECUCION.</t>
  </si>
  <si>
    <t>NECESARIO PARA SU CORRECTA EJECUCIÓN.</t>
  </si>
  <si>
    <t>area</t>
  </si>
  <si>
    <t>1712000140</t>
  </si>
  <si>
    <t>NIVELACIÓN, HERRAMIENTA MENOR, MANO DE OBRA Y TODO LO NECESARIO PARA SU CORRECTA EJECUCIÓN. (SEGÚN PROYECTO EJECUTIVO).</t>
  </si>
  <si>
    <t>CE-078</t>
  </si>
  <si>
    <t>SUMINISTRO Y COLOCACIÓN DE VENTANA DE PROTECCIÓN DE 0.50 x 0.50 MTS FABRICADA A BASE DE PERFILES DE ALUMINIO COLOR NATURAL DE 2" Y CRISTAL CLARO DE 6.00 MM DE ESPESOR; INCLUYE: ACARREO, PLOMEADO, NIVELACIÓN, SALLADO CON SILICÓN, CORTES, DESPERDICIOS,</t>
  </si>
  <si>
    <t>ACARREO, PLOMEADO, NIVELACIÓN, SELLADO CON SILICÓN, CORTES, DESPERDICIO, HERRAMIENTA, LIMPIEZA, MANO DE OBRA Y TODO LO NECESARIO PARA SU CORRECTA EJECUCIÓN (SEGÚN PROYECTO EJECUTIVO PLANO HE-04, REF. V-2,V-4,V-5,V-6)</t>
  </si>
  <si>
    <t>1814000101</t>
  </si>
  <si>
    <t>cargoresponsabledelaobra</t>
  </si>
  <si>
    <t>1313000011</t>
  </si>
  <si>
    <t>Total  MOBILIARIO URBANO</t>
  </si>
  <si>
    <t>Concepto para firma 7</t>
  </si>
  <si>
    <t>SUMINISTRO Y TENDIDO DE TUBO DE COBRE TIPO "M"  DE 25 MM. DE DIAMETRO;  INCLUYE: ACARREOS, INSTALACIÓN, PRUEBAS, CORTES, AJUSTES, DESPERDICIOS,  MATERIAL FUNDENTE, SOLDADURA, LIMPIEZA, HERRAMIENTA MENOR, MANO DE OBRA Y TODO LO NECESARIO PARA SU CORRECTA</t>
  </si>
  <si>
    <t>{importeestaestimacion}</t>
  </si>
  <si>
    <t>CE-011</t>
  </si>
  <si>
    <t>CE-086</t>
  </si>
  <si>
    <t xml:space="preserve">Obra: </t>
  </si>
  <si>
    <t>SUMINISTRO Y COLOCACION DE ZOCLO DE LOSETA DE CERAMICA DE 8X 33 CMS ASENTADO CON PEGAAZULEJO GRIS INTERCERAMIC, BOQUILLA COLOR CHOCOLATE INTERCERAMIC; INCLUYE: NIVELACION, EMBOQUILLADO, MANO DE OBRA, HERRAMIENTA MENOR, EQUIPO Y TODO LO NECESARIO PARA SU</t>
  </si>
  <si>
    <t>SUMINISTRO Y COLOCACION DE VALVULA DE FLOTADOR DE ALTA PRESION DE 25 MM. DE DIAMETRO DE 125 LBS / PULGADAS CUADRADAS SOLDABLE, INCLUYE: FLOTADOR, ACARREO, CONEXION, PRUEBA, MANO DE OBRA, HERRAMIENTA MENOR Y TODO LO NECESARIO PARA SU CORRECTA EJECUCION.</t>
  </si>
  <si>
    <t>DAMETRO, 2 COPLES P.V.C. SANITARIO 150 MM DE DIAMETRO, FORJADO MEDIA CAÑA EN FONDO, ACARREOS EN CARRETILLA A 20 MTS. MATERIALES, MANO DE OBRA, HERRAMIENTA, LIMPIEZA Y TODO LO NECESARIO PARA SU CORRECTA EJECUCION.</t>
  </si>
  <si>
    <t>1805000041</t>
  </si>
  <si>
    <t>LIMPIEZA, MANO DE OBRA Y TODO LO NECESARIO PARA SU CORRECTA EJECUCIÓN (SEGÚN PROYECTO EJECUTIVO PLANO HE-03 Y HE-04, REF.C-9,V-8)</t>
  </si>
  <si>
    <t>CIMBRA APARENTE, BASE DE CONCRETO REFORZADO DE 8 CMS DE ESPESOR, PLANTILLA DE CONCRETO, EXCAVACIONES, RELLENO CON MATERIAL PRODUCTO DE EXCAVACION, MARCO Y CONTRAMARCO DE ANGULO ESTRUCTURAL DE 2 1/2", HERRAMIENTA, MANO DE OBRA, Y LO NECESARIO PARA SU</t>
  </si>
  <si>
    <t>Puesto o cargo del responsable de la firma 3</t>
  </si>
  <si>
    <t>rematesegundamoneda</t>
  </si>
  <si>
    <t>Periodo de Ejecucion:</t>
  </si>
  <si>
    <t>SAL</t>
  </si>
  <si>
    <t>SUMINISTRO Y COLOCACIÓN DE CANCELES FIJOS Y ABATIBLES VARIAS MEDIDAS FABRICADA A BASE DE PERFILES DE ALUMINIO COLOR NATURAL DE 3" EN FIJOS Y 2" EN VENTILAS ABATIBLES DE PROYECCIÓN EN LA PARTE SUPERIOR Y CRISTAL CLARO DE 6.00 MM DE ESPESOR; INCLUYE:</t>
  </si>
  <si>
    <t>PATIO DE MANIOBRAS</t>
  </si>
  <si>
    <t>Total  EXTRAORDINARIOS</t>
  </si>
  <si>
    <t>CE-031</t>
  </si>
  <si>
    <t>SUMINISTRO Y COLOCACION DE TAPA DE FO.FO DE 50X50 CMS DE 110 KGS PARA CAJA DE VALVULAS DE AGUA POTABLE, INC: CONTRAMARCO DE 4" X 1.10 MTS SENCILLO CENTRADO, INCLUYE: EMPOTRAMIENTO A CONCRETO EN VIALIDAD, ACARREOS DENTRO Y FUERA DE LA OBRA, HERRAMIENTA,</t>
  </si>
  <si>
    <t>{cantidadcontrato}</t>
  </si>
  <si>
    <t>1302000021</t>
  </si>
  <si>
    <t>CON MORTERO CEMENTO-ARENA CON PROPORCIÓN: 1:4, DESPLANTADO SOBRE CAMA DE MATERIAL MEJORADO DE 0.30 MTS. DE ESPESOR, Y BASE DE PIEDRA BRAZA ASENTADA CON MORTERO CEMENTO-ARENA EN PROPORCIÓN: 1.5. APLANADO ACABADO PULIDO, EN EL INTERIOR A BASE DE MORTERO</t>
  </si>
  <si>
    <t>50SI001004</t>
  </si>
  <si>
    <t>SUMINISTRO Y COLOCACION DE POLICARBONATO CELULAR DE 1/4" COLOR AZUL INCLUYE; IZAJE, ANDAMIOS, AIDZAMIENTOS NECESARIOS PARA SU FIJACION, HERRAMIENTA, MANO DE OBRA Y TODO LO  NECESARIO PARA SU CORRECTA EJECUCION.</t>
  </si>
  <si>
    <t>SUMINISTRO Y COLOCACION DE CABLE VINANEL XXI THW-LS/THHW-LS, 600 VOLTS, CALIBRE 6 MARCA CONDUMEX, LATINCASA, CONDUCTORES MONTERREY; INCLUYE: ACARREOS, TENDIDO, CINTA AISLANTE, LUBRICACION, GUIAS, AISLAMIENTO DE PUNTA, CONEXIONES, ANDAMIOS, HERRAMIENTA</t>
  </si>
  <si>
    <t>CE-069</t>
  </si>
  <si>
    <t>SALIDA MUEBLE SANITARIO CON TUBO HIDRÁULICO COBRE "M" Y SANITARIO P.V.C. CAMPANA ANGER LISO INCLUYE: VALVULA DE PASO Y  VÁLVULA DE CONTROL GENERAL, RAMALEO CON TUBO DE COBRE DE PVC DE 13 A 100 MM DE DIÁMETRO, CONEXIONES, ALIMENTACIÓN Y DESCARGA DE</t>
  </si>
  <si>
    <t>1212000011</t>
  </si>
  <si>
    <t>12.- CIMENTACION</t>
  </si>
  <si>
    <t>CE-110</t>
  </si>
  <si>
    <t xml:space="preserve">AIRE A PRESION, INCLUYE: SUMINISTRO, SILLETAS DE 3/8", COLOCACION, MANO DE OBRA, ACARREOS, CIMBRA Y DESCIMBRA, LIMPIEZA DEL AREA DE TRABAJO, EQUIPO, HERRAMIENTA Y TODO LO NECESARIO PARA SU CORRECTA EJECUCION. MONTENES CAL. 10 CON AGUJEROS PARA COLOCACION </t>
  </si>
  <si>
    <t>SUMINISTRO Y COLOCACION DE CANALON DE 90 CMS DE DESARROLLO HECHO A BASE DE LAMINA LISA GALVANIZADA CAL. 20, BASTIDOR PARA MURO DE PTR 2x2" CAL .14 A CADA 1.00 MTS EN HORIZONTAL FIJADA A ESTRUCTURA EXISTENTE; INCLUYE: PRIMARIO ESTRUCTURAL EN BASTIDOR,</t>
  </si>
  <si>
    <t>1302000041</t>
  </si>
  <si>
    <t>1813000201</t>
  </si>
  <si>
    <t>1813000051</t>
  </si>
  <si>
    <t>CIMBRA PARA LOSAS Y TRABES DE ENTREPISO APARENTE CON CIMBRAPLAY DE PINO DE 16 MM;  INCLUYE: CIMBRADO Y DESCIMBRADO (ESTRUCTURAS DE CONCRETO.), ANDAMIOS, MADERA DE PINO DE TERCERA PARA SOPORTE, CONTRAVENTEO Y ARRASTRES,  (BARROTES, POLINES Y CHAFLANES).</t>
  </si>
  <si>
    <t>Teléfono del vendedor.</t>
  </si>
  <si>
    <t>CE-089</t>
  </si>
  <si>
    <t>{firma2}</t>
  </si>
  <si>
    <t>1212000031</t>
  </si>
  <si>
    <t>1503000041</t>
  </si>
  <si>
    <t>ciudadcliente</t>
  </si>
  <si>
    <t>PRELIMINARES</t>
  </si>
  <si>
    <t>USD</t>
  </si>
  <si>
    <t>Número de la estimación</t>
  </si>
  <si>
    <t>1303000031</t>
  </si>
  <si>
    <t>1712000080</t>
  </si>
  <si>
    <t>responsabledelaobra</t>
  </si>
  <si>
    <t>Nombre del responsable de la empresa (para firmas).</t>
  </si>
  <si>
    <t>1601000073</t>
  </si>
  <si>
    <t xml:space="preserve">ACERO PARA REFUERZO EN CADENAS Y CASTILLOS CON VARILLA No. 3 FY=4000 KG/CM2. INCLUYE: ACARREOS INTERNOS, SUMINISTRO EN OBRA, HABILITADO, COLOCACIÓN,  AMARRES, GANCHOS, TRASLAPES, DESPERDICIOS, DOBLECES, HERRAMIENTA MENOR, MANO DE OBRA Y TODO LO NECESARIO </t>
  </si>
  <si>
    <t>{firma4}</t>
  </si>
  <si>
    <t>1103000021</t>
  </si>
  <si>
    <t>Total  TERMINAL DE TRANSPORTE (CONSTRUCCION)</t>
  </si>
  <si>
    <t>SUMINISTRO Y COLOCACIÓN DE CANCELES VARIAS  MEDIDAS FABRICADA A BASE DE PERFILES DE ALUMINIO COLOR NATURAL DE 3" CRISTAL CLARO DE 6.00 MM DE ESPESOR; INCLUYE:  ACARREO, PLOMEADO, NIVELACIÓN, SELLADO CON SILICÓN, CORTES, DESPERDICIOS, HERRAMIENTA,</t>
  </si>
  <si>
    <t>1213000021</t>
  </si>
  <si>
    <t xml:space="preserve">MURO DE 14Cm. ESP. DE TABIQUE ROJO COMUN. ASENTADO CON MORTERO CEM-CAL-ARENA 1:3:12. ACABADO COMUN. HASTA UNA ALTURA DE 0 A 3M. INCLUYE: ACARREOS A 20 MTS. DESPERDICIOS, LIMPIEZA, MATERIALES, ANDAMIOS, MANO DE OBRA EQUIPO, HERRAMIENTA Y TODO LO NECESARIO </t>
  </si>
  <si>
    <t xml:space="preserve">ACERO PARA REFUERZO EN CIMENTACIÓN CON VARILLA NO.2 Fy = 2400 KG/CM2, INCLUYE: SUMINISTRO EN OBRA, ACARREOS INTERNOS, HABILITADO, COLOCACIÓN, AMARRE, GANCHOS, TRASLAPES, DESPERDICIOS, DOBLECES EN CUALQUIER ELEMENTO ESTRUCTURAL, HERRAMIENTA MENOR, MANO DE </t>
  </si>
  <si>
    <t>SUMINISTRO Y COLOCACION DE CABLE VINANEL XXI THW-LS/THHW-LS, 600 VOLTS, CALIBRE 2 MARCA CONDUMEX, LATINCASA, CONDUCTORES MONTERREY; INCLUYE: ACARREOS, TENDIDO, CINTA AISLANTE, LUBRICACION, GUIAS, AISLAMIENTO DE PUNTA, CONEXIONES, ANDAMIOS, HERRAMIENTA</t>
  </si>
  <si>
    <t>2501000023</t>
  </si>
  <si>
    <t>CE-022</t>
  </si>
  <si>
    <t>CE-097</t>
  </si>
  <si>
    <t>{descripcion}</t>
  </si>
  <si>
    <t>SUMINISTRO Y COLOCACION DE ZOCLO VINILICO DE 7 CMS DE ALTO COLOR CAFE, INC: PEGADO CON PEGAMENTO 5000, LIMPIEZA DE LA SUPERFICIE, MATERIALES, MANO DE OBRA.</t>
  </si>
  <si>
    <t>Tramo de Barranca del Muerto a Tlahuac.</t>
  </si>
  <si>
    <t>Código del concepto</t>
  </si>
  <si>
    <t>SUMINISTRO  E  INSTALACION  DE  MATERIALES  DE  MEDIA  TENSION  PARA ACOMETIDA SUBTERRANEA DE LA RED DE ALUMBRADO PUBLICO SOBRE POSTE EXISTENTE: INC: MATERIALES CONECTOR A COMPRESOR, CONECTOR PERICO, CRUCETA PT 200, APARTARRAYO RISE, CORTACIRCUITO,</t>
  </si>
  <si>
    <t>1103000100</t>
  </si>
  <si>
    <t>SUMINISTRO Y COLOCACIÓN DE TAPA DE CARCAMO SECO DE 1.12X1.12 M. INCLUYE: LAMINA CALIBRE 14 ANTIDERRAPANTE, BISAGRA TIPO PERNO DE 25X3 MM. Y ANGULO DE 25X3 MM Y 38X3 MM. CON ANCLAS No. 2 DE 40 CMS. PORTACANDO, PINTURA ANTICORROSIVA, ESMALTE Y TODO LO</t>
  </si>
  <si>
    <t>telefonocliente</t>
  </si>
  <si>
    <t>SUMINISTRO Y COLOCACION DE BROCALES PARA POZO DE VISITA PESADO CIEGO DE 60 CMS. DIAM. DE 165 KG; INCLUYE: TODO LO NECESARIO PARA SU CORRECTA EJECUCION.</t>
  </si>
  <si>
    <t>DATOS GENERALES PARA IMPRESIÓN DE LOS REPORTES</t>
  </si>
  <si>
    <t>Colonia del cliente.</t>
  </si>
  <si>
    <t>{concepto4}</t>
  </si>
  <si>
    <t>CE-101</t>
  </si>
  <si>
    <t>CE-042</t>
  </si>
  <si>
    <t>CIMBRA EN COLUMNA CON MADERA DE PINO DE 3a.  MEDIDA POR SUPERFICIE DE CONTACTO, INCLUYE: MATERIA LES, MANO DE OBRA EN HABILITADO, CIMBRADO, DESCIMBRADO Y TODO LO NECESARIO PARA SU CORRECTA EJECUCION.</t>
  </si>
  <si>
    <t xml:space="preserve">DIAMANTE DE 6 CM DE PROFUNDIDAD Y 3MM DE ANCHO, SELLADO DE JUNTAS CON CINTILLA DE POLIURETANO BACKER ROD Y SELLADOR AUTONIVELANTE BASE ASFALTO, PREVIA LIMPIEZA CON AIRE A PRESION, INCLUYE: SUMINISTRO, SILLETAS DE 3/8", COLOCACION, MANO DE OBRA, ACARREOS, </t>
  </si>
  <si>
    <t>50SI001015</t>
  </si>
  <si>
    <t>1103000120</t>
  </si>
  <si>
    <t>SUMINISTRO Y COLOCACION DE REGISTRO PREFABRICADO DE MEDIA TENSION EN BANQUETA TIPO 4, CAT. CFE-TN-RMTB3  , DE 1.50 X 1.50 X 1.50  METROS, NORMA C.F.E., SIN TAPA; INCLUYE: ACARREO, FLETE, MANIOBRAS DE COLOCACION CON EQUIPO HIDRAULICO, HERRAMIENTA MENOR,</t>
  </si>
  <si>
    <t>CORRECTA EJECUCION. CON MORTERO CEMENTO-ARENA CON PROPORCIÓN: 1:4, DESPLANTADO SOBRE CAMA DE MATERIAL MEJORADO DE 0.30 MTS. DE ESPESOR, Y  BASE DE PIEDRA BRAZA, ASENTADA CON MORTERO CEMENTO-ARENA EN PROPORCIÓN: 1:5. APLANADO ACABADO PULIDO, EN EL</t>
  </si>
  <si>
    <t>CE-005</t>
  </si>
  <si>
    <t>CIMBRA PARA LOSAS Y TRABES DE AZOTEA APARENTE CON TRIPLAY DE PINO DE 16 MM., INCLUYE: CIMBRADO Y DESCIMBRADO, ANDAMIOS, MADERA DE  PINO DE TERCERA PARA SOPORTE, CONTRAVENTEO Y ARRASTRES (POLINES, BARROTES Y CHAFLANES), HERRAMIENTA MENOR, MANO DE OBRA Y</t>
  </si>
  <si>
    <t>MATERIALES. (FACHADA PRINCIPAL)</t>
  </si>
  <si>
    <t>{concepto6}</t>
  </si>
  <si>
    <t>Total  CASETA DE BOMBAS</t>
  </si>
  <si>
    <t>SUMINISTRO Y COLOCACION DE ESPEJO DE 6 MM DE ESPESOR EN AREA DE BAÑOS MARCO DE MADERA, INCLUYE: ACARREOS DENTRO Y FUERA DE LA OBRA, FIJACION CON VAGUETAS DE MADERA, MARCO DE MADERA DE 7X2.5 CMS, MATERIALES PARA FIJACION A MUROS, ACABADO BARNIZ NATURAL,</t>
  </si>
  <si>
    <t>Total  23.- INSTALACION ELECTRICA ALTA TENSION</t>
  </si>
  <si>
    <t>SUMINISTRO Y COLOCACION DE BARANDAL DE HERRERIA ARTISTICA DE 0.77 MTS DE ALTURA CON FIERRO ESTRUCTURAL REDONDO DE 1/2" A CADA 17 CMS,  SOLDADAS A SOLERA DE 1"X1/4" EN PARTE INTERMEDIA E INFERIOR, CON ADORNOS CIRCULARES;  INCLUYE: MATERIALES, TORNILLOS</t>
  </si>
  <si>
    <t>1305000031</t>
  </si>
  <si>
    <t>SUMINISTRO Y COLOCACION DE TABLERO DE CARGA NQOD244AB11F, CAP. MAX. 100A, CON INTERRUPTOR PRINCIPAL, 3F-4H, 220/127V, 60 HZ. MARCA SQUARE'D;  INCLUYE: ACARREO,CONEXION, PRUEBA,  MATERIALES PARA SU FIJACION, HERRAMIENTA MENOR, MANO DE OBRA Y TODO LO</t>
  </si>
  <si>
    <t>Total  INSTALACION AUDIO, VOZ Y DATOS</t>
  </si>
  <si>
    <t>1815000071</t>
  </si>
  <si>
    <t>CE-050</t>
  </si>
  <si>
    <t>estado</t>
  </si>
  <si>
    <t>Nombre del responsable de la firma 7</t>
  </si>
  <si>
    <t>Descripción de la moneda 1 en que se muestra el reporte.</t>
  </si>
  <si>
    <t>VOLUMENES REALES</t>
  </si>
  <si>
    <t>emailcliente</t>
  </si>
  <si>
    <t>CE-104</t>
  </si>
  <si>
    <t>50SI0001009</t>
  </si>
  <si>
    <t>1306000021</t>
  </si>
  <si>
    <t>CON MADERA DE PINO DE TERCERA,  HERRAMIENTA, MANO DE OBRA Y TODO LO NECESARIO PARA SU CORRECTA EJECUCION. CON MADERA DE PINO DE TERCERA,  HERRAMIENTA, MANO DE OBRA Y TODO LO NECESARIO PARA SU CORRECTA EJECUCION.</t>
  </si>
  <si>
    <t>CE-070</t>
  </si>
  <si>
    <t>50SI001018</t>
  </si>
  <si>
    <t xml:space="preserve">           </t>
  </si>
  <si>
    <t xml:space="preserve">FECHA DE INICIO Y TERMINO: </t>
  </si>
  <si>
    <t>Puesto o cargo del responsable de la firma 5</t>
  </si>
  <si>
    <t>Porcentaje iva presupuesto.</t>
  </si>
  <si>
    <t>SUMINISTRO Y COLOCACION DE TABLERO F  CATALOGO NQOD12-4L11F, CAP. MAX. 100A, ZAPATAS PRINCIPALES, 3F-4H, 220/127V, 60 HZ.. MARCA SQUARE'D;  INCLUYE: ACARREO,CONEXION, PRUEBA,  MATERIALES PARA SU FIJACION, HERRAMIENTA MENOR, MANO DE OBRA Y TODO LO</t>
  </si>
  <si>
    <t>CE-033</t>
  </si>
  <si>
    <t>MTS CON MIRILLA DE ACRILICO DE 0.15 CMS DE ALTO ACARREOS DENTRO Y FUERA DE LA OBRA.</t>
  </si>
  <si>
    <t>Total  TRANSICION ELECTRICA (AEREA - SUBTERRANE</t>
  </si>
  <si>
    <t>13.- ESTRUCTURA DE CONCRETO</t>
  </si>
  <si>
    <t>1306000041</t>
  </si>
  <si>
    <t>Volumen estimado acumulado hasta la estimación anterior</t>
  </si>
  <si>
    <t>VERTICAL Y CURVA HORIZONTAL DE ALUMINIO, BAJO LAS MISMAS ESPECIFICACIONES QUE LA ESCALERILLA, MATERIALES, DESPERDICIOS, HERRAMIENTA Y MANO DE OBRA ESPECIALIZADA. ALUMINIO, BAJO LAS MISMAS ESPECIFICACIONES QUE LA ESCALERILLA, MATERIALES, DESPERDICIOS,</t>
  </si>
  <si>
    <t>SISTEMA PLUVIAL</t>
  </si>
  <si>
    <t>Fecha del concurso.</t>
  </si>
  <si>
    <t>2501000113</t>
  </si>
  <si>
    <t>Importe acumulado estimado hasta la estimación anterior</t>
  </si>
  <si>
    <t xml:space="preserve">SUMINISTRO, INSTALACIÓN, JUNTEO Y PRUEBA PARA PIEZAS ESPECIALES DE P.V.C. Y ABRAZADERAS PARA TOMAS DOMICILIARIAS DE 38 MM A 100 MM. (1 1/2" A 4" ) DE DIÁMETRO, INCLUYE: COLOCACIÓN DEL LUBRICANTE Y ANILLOS DE HULE, MANO DE OBRA, HERRAMIENTA MENOR, BAJADA  </t>
  </si>
  <si>
    <t>CE-112</t>
  </si>
  <si>
    <t>SUMINISTRO, COLOCACIÓN, PRUEBAS Y PUESTA EN MARCHA DE EQUIPO HIDRONEUMÁTICO, CON DOS TANQUES PRECARGADOS VERTICALES, DE 44 GALONES, 167 LTS, CON DOS MOTOBOMBAS MOTOJET, MCA. BARNES. INCLUYE: SUMINISTRO DEL EQUIPO, MATERIALES, DESPERDICIOS, MANO DE OBRA</t>
  </si>
  <si>
    <t>ROTULO ALUSIVO A LA OBRA "TERMINAL DE TRANSPORTE S.C.L.C"  HECHO A BASE DE CORTE VINIL EN COLOR NEGRO, LETRAS TIPO ARIAL DE 60 CMS DE ALTO  X 25 MTS DE LARGO A UNA ALTURA  DE INSTALACION APROXIMADA DE 8 METROS INC: ANDAMIOS, PASARELAS, MANO DE OBRA,</t>
  </si>
  <si>
    <t>SUMINISTRO Y COLOCACION DE TRANSFORMADOR TRIFASICO TIPO PEDESTAL DE 25KVA CON RELACION DE TRANSFORMACION DE 1F  13200YT/7620-240/120V, MARCA PROLEC; INCLUYE: ACARREO, FLETE AL LUGAR DE LA OBRA, MANIOBRAS  DE COLOCACION CON EQUIPO HIDRAULICO,</t>
  </si>
  <si>
    <t>NECESARIO PARA SU  CORRECTA EJECUCIÓN. TODO LO NECESARIO PARA SU  CORRECTA EJECUCION. TRABAJO TERMINADO</t>
  </si>
  <si>
    <t>CIMBRA Y DESCIMBRA, LIMPIEZA DEL AREA DE TRABAJO, EQUIPO, HERRAMIENTA Y TODO LO NECESARIO PARA SU CORRECTA EJECUCION.</t>
  </si>
  <si>
    <t>1508000011</t>
  </si>
  <si>
    <t>TRAMITES ANTE LA C.F.E. POR CONCEPTO DE SOLICITUD DE FACTIBILIDAD DE BASES DE PROYECTO Y MEMORIA TECNICA, INCLUYE: MEMORIA DESCRIPTIVA, PLANOS DEFINITIVOS, FACTURA NOTARIAL, VERIFICACION DE LAS INSTALACIONES EN A.T., M.T. Y B.T., POR UNIDAD VERIFICADORA</t>
  </si>
  <si>
    <t>LAS OBRA.</t>
  </si>
  <si>
    <t>Total  AREA DE ESPERA DE UNIDADES</t>
  </si>
  <si>
    <t xml:space="preserve">Total final </t>
  </si>
  <si>
    <t>codigodelaobra</t>
  </si>
  <si>
    <t>primeramoneda</t>
  </si>
  <si>
    <t>1102000033</t>
  </si>
  <si>
    <t>CE-016</t>
  </si>
  <si>
    <t>Correo electrónico del contacto del cliente.</t>
  </si>
  <si>
    <t>SUMINISTRO Y COLOCACIÓN DE MOSTRADOR DE TRIPLAY 6MM. DE 0.60 CMS. EN DOS NIVELES, CON BASTIDOR DE MADERA DE PINO, ACABADO BARNIZ COLOR NATURAL, INCLUYE LLO NECESARIO PARA SU BUEN ACABADO Y TERMINACIÓN.</t>
  </si>
  <si>
    <t>nombredelaobra</t>
  </si>
  <si>
    <t>DESPERDICIOS, CIMBRA COMUN, ALINEADO, NIVELADO, PLOMEADO, ACABADO FINO, ANDAMIOS A CUALQUIER ALTURA, HERRAMIENTA, MANO DE OBRA, ACARREOS DENTRO Y FUERA DE LA OBRA. TRABAJO TERMINADO.</t>
  </si>
  <si>
    <t>2312000050</t>
  </si>
  <si>
    <t>Cargo del contacto del cliente.</t>
  </si>
  <si>
    <t>NMX-C-374-1993-SECOFI,  ACCESORIOS: MULTICONECTOR REFORZADO, FLOTADOR No. 5, VÁLVULA DE ESFERA DE 3/4" CON REDUCCIÓN A 1/2", VÁLVULA DE LLENADO 3/4", FILTRO CON CARTUCHO INCLUIDO INTERCAMBIABLE. CINCO AÑOS DE GARANTÍA Y 35 AÑOS DE VIDA UTIL; INCLUYE:</t>
  </si>
  <si>
    <t>CE-061</t>
  </si>
  <si>
    <t>24.- JARDINERIA</t>
  </si>
  <si>
    <t>SU CORRECTA EJECUCION. PARA SU CORRECTA EJECUCION.</t>
  </si>
  <si>
    <t>1816000052</t>
  </si>
  <si>
    <t>M3.</t>
  </si>
  <si>
    <t>SUMINISTRO Y COLOCACIÓN DE PISO DE LOSETA INTERCERAMIC DE 33X33 CMS. MODELO MONTANA COLOR ARENA ASENTADO CON PEGAZULEJO;  INCLUYE : ACARREO, ELEVACIONES A CUALQUIER ALTURA, CORTES, LECHADEADO CON CEMENTO BLANCO, AJUSTES, DESPERDICIOS, LIMPIEZA,</t>
  </si>
  <si>
    <t>No. CONTRATO:</t>
  </si>
  <si>
    <t>Departamento del cliente que licita.</t>
  </si>
  <si>
    <t>REVOLVEDORA Y TODO LO NECESARIO PARA SU CORRECTA EJECUCION.</t>
  </si>
  <si>
    <t>plazoreal</t>
  </si>
  <si>
    <t>Concepto para firma 2</t>
  </si>
  <si>
    <t>INSTALACION CONTRA INCENDIOS</t>
  </si>
  <si>
    <t>1108000011</t>
  </si>
  <si>
    <t>1828000131</t>
  </si>
  <si>
    <t>CE-115</t>
  </si>
  <si>
    <t>1815000161</t>
  </si>
  <si>
    <t>ADICIONALES</t>
  </si>
  <si>
    <t>Unidad</t>
  </si>
  <si>
    <t>SUMINISTRO Y COLOCACION DE TUBO PARA SUCCION DE FIERRO GALVANIZADO, INCLUYE: 4.50 MTS. DE TUBO PARA SUCCION DE FO.GO. DE 100 MM. DE DIAMETRO, UN CODO DE 90 GRADOS X 100 MM., HERRAMIENTA MENOR, MANO DE OBRA Y TODO LO NECESARIO PARA SU CORRECTA EJECUCION.</t>
  </si>
  <si>
    <t>CE-081</t>
  </si>
  <si>
    <t>Cargo del vendedor.</t>
  </si>
  <si>
    <t>17.- INSTALACION ELECTRICA</t>
  </si>
  <si>
    <t>NOMBRE DE CELDA</t>
  </si>
  <si>
    <t>50SI001029</t>
  </si>
  <si>
    <t>MATERIALES. (UBICACION FALDONES LATERALES)</t>
  </si>
  <si>
    <t>SUMINISTRO DE CONCRETO PREMEZCLADO F'c=250 KG/CM2 CON CEMENTO R.N. TIRO DIRECTO, EL TAMAÑO MÁXIMO DEL AGREGADO SERÁ DE (3/4"), INCLUYE: DESPERDICIO Y TODO LO NECESARIO PARA SU CORRECTA EJECUCION.</t>
  </si>
  <si>
    <t>CE-044</t>
  </si>
  <si>
    <t>INSTALACION ELECRTICA</t>
  </si>
  <si>
    <t>COAT, ANDAMIOS A 8.00 METROS DE ALTURA, HERRAMIENTAS, MANO DE OBRA, Y LO NECESARIO PARA SU CORRECTA EJECUCION.</t>
  </si>
  <si>
    <t>e-mail del vendedor.</t>
  </si>
  <si>
    <t>CONTRATISTA:</t>
  </si>
  <si>
    <t>CE-007</t>
  </si>
  <si>
    <t>ACERO DE REFUERZO EN MUROS Y COLUMNAS, CON VARILLA DEL No. 3 Fy=4000 KG/CM2, DE 0.00 A 3.00 MTS. DE ALTURA; INCLUYE: SUMINISTRO EN OBRA, ACARREOS INTERNOS, HABILITADO, COLOCACIÓN AMARRES, GANCHOS, TRASLAPES, DESPERDICIOS,  DOBLECES, HERRAMIENTA MENOR,</t>
  </si>
  <si>
    <t>CAMPOS USADOS EN LOS REPORTES DE PRESUPUESTO</t>
  </si>
  <si>
    <t xml:space="preserve">SUMINISTRO Y COLOCACION DE PUERTA TIPO LOUVER DE 0.90X2.10 MTS HECHO DE PERFILES COMERCIALES  PERFIL TUBULAR PINTADO DE 2"X1"  R-200, ANGULO ESTRUCTURAL 2X2X3/16 PASADOR MAUSER R-35, PRIMARIO ANTICORROSIVO, PINTURA ESMALTE VELMAR, ACARREOS DENTRO Y FUERA </t>
  </si>
  <si>
    <t>1813000251</t>
  </si>
  <si>
    <t>REGISTRO  DE  0.4m x 0.4m. DE MEDIDAS INTERIORES Y 0.6m. DE PROFUNDIDAD,  A BASE DE MUROS DE TABIQUE ROJO RECOCIDO DE 13 CMS. DE ESPESOR,  ASENTADO CON MORTERO DE CEMENTO ARENA EN PROPORCIÓN DE 1:5, DE 1 CM. DE ESPESOR. APLANADO ACABADO PULIDO EN</t>
  </si>
  <si>
    <t>SALIDA DE LAVABO CON TUBO HIDRÁULICO DE COBRE TIPO " M" Y SANITARIO  PVC DE 50 A 100 MM, CON CAMPANA ANGER LISO; INCLUYE:CONEXIONES, RAMALEO, CONEXIONES A BAJADA DE AGUAS NEGRAS, HERRAMIENTA MENOR, MANO DE OBRA Y TODO LO NECESARIO PARA SU CORRECTA</t>
  </si>
  <si>
    <t>5030000013</t>
  </si>
  <si>
    <t>{firma7}</t>
  </si>
  <si>
    <t>SUMINISTRO Y COLOCACION DE TAPA DE CONCRETO POLIMERICO 84-B ESPECIFICACION CFE 2DI00-39 CON TORNILLOS CON PROTOCOLO INC: ACARREOS DENTRO Y FUERA DE LA OBRA, RESANES EN EMPOTRAMIENTO, MANO DE OBRA, HERRAMIENTA Y MATERIALES.</t>
  </si>
  <si>
    <t>50SI001037</t>
  </si>
  <si>
    <t>REGISTRADA, ENTREGA ADMINISTRATIVA Y TODO LO NECESARIO PARA SU CORRECTA EJECUCION.</t>
  </si>
  <si>
    <t>Duración de la obra en dias naturales.</t>
  </si>
  <si>
    <t>APLANADO DE MURO CON MORTERO CEMENTO-CAL-ARENA 1:2:6 A PLOMO Y REGLA, ACABADO ESPONJEADO; INCLUYE: REMATES, BOQUILLAS, PREPARACIÓN DE LA SUPERFICIE, PLOMEADO, ANDAMIOS, MANO DE OBRA Y TODO LO NECESARIO PARA SU CORRECTA EJECUCION.(0.00 A 3.00 M DE ALTURA).</t>
  </si>
  <si>
    <t>CE-027</t>
  </si>
  <si>
    <t>Nombre del contratista.</t>
  </si>
  <si>
    <t>PLANTILLA DE CONCRETO F'c=100 KG/CM2 HECHO EN OBRA CON UN ESPESOR DE 4 CM; INCLUYE: PREPARACIÓN DEL ÁREA DE DESPLANTE Y TODO LO NECESARIO PARA SU CORRECTA EJECUCIÓN</t>
  </si>
  <si>
    <t>BASE DE CONCRETO ARMADO F'C = 200 KG/CM2 DE SECCION TRAPEZOIDAL DE 0.80 X 0.45 X 1.00  METROS,  ARMADO CON VARILLAS # 3  A CADA 10 CMS. Y ESTRIBOS # 2  A CADA  25 CMS, INCLUYE: CIMBRA CON MADERA DE 3A, DESCIMBRADO, HERRAMIENTA MENOR, MANO DE OBRA Y TODO</t>
  </si>
  <si>
    <t>CIMENTACIÓN</t>
  </si>
  <si>
    <t>1303000081</t>
  </si>
  <si>
    <t>CIMBRA PARA CIMENTACIÓN CON CIMBRAPLAY DE PINO DE 16 MM. Y MADERA DE PINO DE 3a. ACABADO APARENTE, MEDIDA POR SUPERFICIE DE CONTACTO, INCLUYE: MATERIALES, MANO DE OBRA EN HABILITADO, CIMBRADO, DESCIMBRADO Y TODO LO NECESARIO PARA SU CORRECTA EJECUCION.</t>
  </si>
  <si>
    <t>Teléfono de la obra.</t>
  </si>
  <si>
    <t>departamento</t>
  </si>
  <si>
    <t>PAGO DE CONEXION AL SISTEMA DE AGUA POTABLE Y ALCANTARILLADO SANITARIO PARA LA DOTACION DE LOS SERVICIOS E INCORPORACION A LA RED MUNICIPAL, PARA PROPORCIONAR FUNCIONALIDAD A LA OBRA.</t>
  </si>
  <si>
    <t>CE-106</t>
  </si>
  <si>
    <t>Distrito Federal</t>
  </si>
  <si>
    <t>SUMINISTRO Y APLICACION DE PINTURA VIA COLOR PARA VIALIDADES Y GUARNICIONES  EN CALIDAD COMEX DESARROLLO DE 30 CMS MAXIMO, INC: APLICACION DE SELLADOR, LIMPIEZA, MANO DE OBRA Y TODO LO NECESARIO PARA SU CORRECTA EJECUCION.</t>
  </si>
  <si>
    <t>SUMINISTRO Y COLOCACION DE TABLERO DE ALAUMBRADO Y DISTRIBUCION TIPO NQOD-30-4AB12, CON INTERRUPTOR PRINCIPAL, MARCA  SQUARE'D; INCLUYE: ACARREO, CONEXION, PRUEBA, MATERIALES PARA SU FIJACION, HERRAMIENTA MENOR, MANO DE OBRA Y TODO LO NECESARIO PARA SU</t>
  </si>
  <si>
    <t xml:space="preserve">SUMINISTRO Y COLOCACIÓN DE ESCALERILLA DE ALUMINIO DE 8.25 CMS., DE PERALTE X 3.66 MTS., DE LARGO, 30 CMS. DE ANCHO, INCLUYE: SUMINISTRO DE LOS MATERIALES, FIJACIÓN A ESTRUCTURA O A LOSA DE CONCRETO, A UNA ALTURA DE 3.00 A 6.00 MTS. ACCESORIOS TIPO CURVA </t>
  </si>
  <si>
    <t>mailcontacto</t>
  </si>
  <si>
    <t xml:space="preserve">RELLENO DE EXCAVACIONES PARA ESTRUCTURAS Y/O PARA ALCANZAR NIVELES DE PROYECTO, EN CAPAS DE 20 CMS DE ESPESOR, COMPACTADO CON PISÓN AL 90 %, SEGÚN PRUEBA PROCTOR, PREVIA LA INCORPORACIÓN DEL AGUA NECESARIA;  INCLUYE: SUMINISTRO Y EXTENDIDO DEL MATERIAL,  </t>
  </si>
  <si>
    <t>INCLUYE: JALADERAS, HERRAMIENTA, ACARREOS DENTRO Y FUERA DE LA OBRA, MANO DE OBRA Y TODO LO NECESARIO PARA SU CORRECTA EJECUCIÓN (VER DETALLES DEL 5 AL 8) PLANO CA-01.</t>
  </si>
  <si>
    <t>2501000073</t>
  </si>
  <si>
    <t>CE-072</t>
  </si>
  <si>
    <t>SUMINISTRO Y COLOCACIÓN DE LAVABO MARCA LAMOSA MOD AUSTRAL BLANCO CHICO CON LLAVE INDIV P/LAVABO RUGO 16Q,  CONTRA  REJILLA Y CESPOL CROMADO, LIMPIEZA CON AGUA Y JABON, CONEXIÓN A LA ALIMENTACIÓN Y AL DESAG E; INCLUYE:  ACARREO, MATERIALES PARA SU</t>
  </si>
  <si>
    <t>Nombre del vendedor.</t>
  </si>
  <si>
    <t>PAVIMENTACION DE CONCRETO HIDRAULICO</t>
  </si>
  <si>
    <t>CE-035</t>
  </si>
  <si>
    <t>INCLUYE: DIGITALIZACION  EN    AUTOCAD    (RESPALDO    EN    CD    DEL    ARCHIVO    ELECTRONICO)  E  IMPRESION  EN  PAPEL  ALBANENE  DE  90  X 60 CMS., ANEXANDO PIE DE PLANO DE LA DEPENDENCIA, ESPECIFICACIONES DE CONSTRUCCION GENERALES Y PARTICULARES,</t>
  </si>
  <si>
    <t>AMPLIACION TERMINAL DE TRANSPORTE (CONST</t>
  </si>
  <si>
    <t>CE-092</t>
  </si>
  <si>
    <t>HERRAMIENTA Y TODO LO NECESARIO PARA SU CORRECTA EJECUCION. (CASETA DE VIGILANCIA)</t>
  </si>
  <si>
    <t>PULIDO Y ABRILLANTADO (COSNTRUIDO SOBRE PEDIDO Y SEGUN PROYECTO), CON FALDON DE 20 CMS. Y ZOCLO DE 10 CMS. INCLUYE: EL CUMINISTRO Y COLOCACION DE LOS 2 LAVABOS OVALIN DE SOBREPONER, A PLACA DE MARMOL, LA COLOCACION Y FORRADO DE LA LOSA CON LA PLACA,</t>
  </si>
  <si>
    <t>CONEXIONES,PRUEBAS, HERRAMIENTA MENOR, MANO DE OBRA Y TODO LO NECESARIO PARA SU CORRECTA EJECUCION.</t>
  </si>
  <si>
    <t>SUMINISTRO Y COLOCACION DE BOMBA ELECTRICA DE 1.0 H.P. MEDIANO CAUDAL MOD. HF51A MARCA PEDROLLO, INCLUYE: ACARREO, BASE, HERRAMIENTA, MANO DE OBRA Y TODO LO NECESARIO PARA SU CORRECTA EJECUCION.</t>
  </si>
  <si>
    <t>CIMBRA PARA CIMENTACIÓN EN CONTRATRABE CON MADERA DE PINO DE 3a.  MEDIDA POR SUPERFICIE DE CONTACTO, INCLUYE: MATERIA LES, MANO DE OBRA EN HABILITADO, CIMBRADO, DESCIMBRADO Y TODO LO NECESARIO PARA SU CORRECTA EJECUCION.</t>
  </si>
  <si>
    <t>CE-055</t>
  </si>
  <si>
    <t>2.5X10X2.5X2.5X2.5 CMS., CON ESPESOR TOTAL DE 20 CMS., SEGÚN PROYECTO, INCLUYE: SUMINISTRO Y COLOCACIÓN DE ACERO DEL No.3, ESTRIBOS A CADA 20 CMS., MATERIALES, CONCRETO, DESPERDICIOS, CIMBRA COMÚN, ALINEADO, NIVELADO, PLOMEADO, ACABADO FINO, ANDAMIOS A</t>
  </si>
  <si>
    <t>1702000010</t>
  </si>
  <si>
    <t>Total  INSTALACION CONTRA INCENDIOS</t>
  </si>
  <si>
    <t>SUMINISTRO Y COLOCACIÓN DE TUBERÍA DE PVC 6" (150 mm) ALCANTARILLADO RD-26, PARA FORMACIÓN DE DESCARGA, INCLUYE: LUBRICADO, JUNTA CON PVC, ALINEACIÓN, ACARREOS DENTRO Y FUERA DE LA OBRA, COLOCACIÓN Y TODO LO NECESARIO PARA SU CORRECTA EJECUCIÓN.</t>
  </si>
  <si>
    <t>ciudaddelaobra</t>
  </si>
  <si>
    <t>COLOCACION, VIBRADO Y CURADO DE CONCRETO PREMEZCLADO EN CIMENTACION INCLUYE: MANO DE OBRA, HERRAMIENTA Y  TODO LO NECESARIO PARA SU CORRECTA EJECUCION.</t>
  </si>
  <si>
    <t>TRAVERTINO DE COLOR BEIGE ACABADO PULIDO Y ABRILLANTADO (CONSTRUIDO SOBRE PEDIDO SEGÚN PROYECTO EJECUTIVO), CON FALDÓN DE 20 CMS. Y ZOCLO DE 10 CMS. INCLUYE: EL SUMINISTRO Y COLOCACIÓN DE LOS 4 LAVABOS TIPO OVALIN DE SOBREPONER EN LA PLACA DE MÁRMOL, LA</t>
  </si>
  <si>
    <t>23.- INSTALACION ELECTRICA ALTA TENSION</t>
  </si>
  <si>
    <t>{preciounitario}</t>
  </si>
  <si>
    <t>{puesto4}</t>
  </si>
  <si>
    <t>Y TODO LO NECESARIO PARA SU CORRECTA EJECUCION.</t>
  </si>
  <si>
    <t>infonavit</t>
  </si>
  <si>
    <t>CE-018</t>
  </si>
  <si>
    <t>50SI001010</t>
  </si>
  <si>
    <t>MALLA REVOFLEX O SIMILAR, ACABADO CON DOS MANOS DE FESTER BLANC COLOR BLANCO, TERRACOTA O SIMILAR, INCLUYE: LIMPIEZA Y PREPARACIÓN DE LA SUPERFICIE, ACARREOS VERTICALES A CUALQUIER ALTURA (GARANTÍA DE 3 AÑOS)  Y TODO LO NECESARIO PARA SU CORRECTA</t>
  </si>
  <si>
    <t>CUADRO COMPARATIVO DE COSTOS Y VOLUMENES (PROGRAMADOS Y REALES)</t>
  </si>
  <si>
    <t>EN CUERDAS EXTERIORES, P.T.R. DE 2 1/2" X 3.2 MM. EN POSTES DE APOYO, INCLUYE: ACARREOS, PINTURA ESMALTE Y ANTICORROSIVA, ANCLAJE A ZAPATA (Z-1) A UNA PROFUNDIDAD DE 0.80 MTS., PLACAS DE ACERO DE 1/4" DE ESPESOR, PERNOS DE 1" DE DIAMETRO, SOLERA DE 3/8"</t>
  </si>
  <si>
    <t>50SI001048</t>
  </si>
  <si>
    <t>Total  PRELIMINARES</t>
  </si>
  <si>
    <t>1712000100</t>
  </si>
  <si>
    <t>{puesto6}</t>
  </si>
  <si>
    <t>SUMINISTRO Y COLOCACION  DE PISO DE LOSETA INTERCERAMIC DE 40X40 CMS. COSTA DEL SOL COLOR IBIZA A SENTADO  CON PEGAZULEJO; INCLUYE; ACARREO, CORTES, LECHADEADO  CON CEMENTO BLANCO, AJUSTES, DESPERDICIOS, LIMPIEZA, NIVELACION, HERRAMIENTA MENOR, MANO DE</t>
  </si>
  <si>
    <t>{inicioestaestimacion}</t>
  </si>
  <si>
    <t>CE-038</t>
  </si>
  <si>
    <t>DESPERDICIOS, LIMPIEZA, CON TABLAROCA DE 13 MM. DE ESPESOR Y TODO LO NECESARIO PARA SU CORRECTA EJECUCION. PARA FORMACION DE ARCOS EN FACHADAS PRINCIPALES.</t>
  </si>
  <si>
    <t>segundamoneda</t>
  </si>
  <si>
    <t>Total  TRABAJOS DE JARDINERIA</t>
  </si>
  <si>
    <t>{unidad}</t>
  </si>
  <si>
    <t>CURADO, MUESTREO,  DESPERDICIO,  MATERIALES, MANO DE OBRA, EQUIPO, HERRAMIENTA MENOR  Y TODO LO NECESARIO PARA SU CORRECTA EJECUCION.</t>
  </si>
  <si>
    <t>DRENAJE SANITARIO</t>
  </si>
  <si>
    <t>Registro INFONAVIT de la empresa.</t>
  </si>
  <si>
    <t>SUMINISTRO DE MATERIAL TRITURADO DE 1 1/2" A FINOS. PUESTO EN OBRA. INCLUYE TODO LO NECESARIO PARA SU CORRECTA EJECUCION.</t>
  </si>
  <si>
    <t>Concepto para firma 4</t>
  </si>
  <si>
    <t>Total  CISTERNA (INST. ELECTRICA, ARRANCADORES,</t>
  </si>
  <si>
    <t>Clave o numero auxiliar del contrato</t>
  </si>
  <si>
    <t>{acumulado}</t>
  </si>
  <si>
    <t>HERRAMIENTA MENOR, MANO DE OBRA Y TODO LO NECESARIO PARA SU CORRECTA EJECUCION.</t>
  </si>
  <si>
    <t>SUMINISTRO Y SEMBRADO DE PASTO TIPO ALFOMBRA EN JARDIN; INCLUYE: ACARREO, TENDIDO, RIEGO DIARIO DURANTE 15 DÍAS, HERRAMIENTA MENOR, MANO DE OBRA Y TODO LO NECESARIO PARA SU CORRECTA EJECUCION.</t>
  </si>
  <si>
    <t>TRANSICION ELECTRICA (AEREA - SUBTERRANE</t>
  </si>
  <si>
    <t>CE-083</t>
  </si>
  <si>
    <t>CONSTRUCCION  DE  REGISTRO TELEFONICO TIPO L3T DE 1.40 X 0.50 MTS X 0.60 MTS DE PROFUNDIDAD  (MEDIDAS INTERIORES)  HECHO A BASE DE CONCRETO REFORZADO CON VARILLA DE 3/8" A CADA 20 CMS AMBOS SENTIDOS, DE 15 CMS DE ESPESOR,  CONCRETO F'C= 200 KG/CM2,</t>
  </si>
  <si>
    <t>direcciondeconcurso</t>
  </si>
  <si>
    <t>DATOS DE LA CONVOCATORIA</t>
  </si>
  <si>
    <t>ACARREO, PRUEBA, HERRAMIENTA Y MANO DE OBRA. DE  TUBO DE COBRE RIGIDO DE 1/2"  LLAVE DE GLOBO SOLDABLE DE 1/2" 2 CODOS DE 90G.CON ROSCA INTERIOR, EXCAVACION, RELLENO CON MATERIAL PRODUCTO DE LA EXCAVACION, ACARREO, PRUEBA, HERRAMIENTA Y MANO DE OBRA.</t>
  </si>
  <si>
    <t>{finestaestimacion}</t>
  </si>
  <si>
    <t>Total  GUARNICIONES Y BANQUETAS</t>
  </si>
  <si>
    <t>Estos datos corresponden al formato estándar de la hoja Estimacion.xlsx</t>
  </si>
  <si>
    <t>CE-046</t>
  </si>
  <si>
    <t>25.- EQUIPOS CONTRA INCENDIOS</t>
  </si>
  <si>
    <t>SUMINISTRO Y COLOCACION DE REJILLA DE TRAFICO PESADO DE 47 CMS DE ANCHO HECHA A BASE DE ANGULO Y PTR DE 1 1/2" X 1 1/2" CAL. 12 A CADA 5.0 CMS. MARCO DE ANGULO DE 1 1/2" X3/16", CONTRAMARCO DE 2"X3/16" Y SOLERA DE LONGITUD DE 1 1/2"  X 1/4" ACABADO CON</t>
  </si>
  <si>
    <t>OBRA. OBRA, ACARREOS FUERA Y DENTRO DE LA OBRA, TRABAJO TERMINADO - SEGUN PROYECTO.</t>
  </si>
  <si>
    <t>1.00 M DE T DE COBRE FLEXIBLE DE 1/2" DE DIAM., 4 CODOS DE COBRE SOLDABLES DE 1/2", 1.00M DE TUBO DE COBRE RÍGIDO DE 1/2", LLAVE DE GLOBO SOLDABLE DE 1/2", 2 CODOS DE 90G.CON ROSCA INTERIOR, EXCAVACIÓN, RELLENO CON MATERIAL PRODUCTO DE LA EXCAVACIÓN,</t>
  </si>
  <si>
    <t>SUMINISTRO Y COLOCACION DE CABLE VINANEL XXI THW-LS/THHW-LS, 600 VOLTS, CALIBRE 2/0 MARCA CONDUMEX, LATINCASA, CONDUCTORES MONTERREY; INCLUYE: ACARREOS, TENDIDO, CINTA AISLANTE, LUBRICACION, GUIAS, AISLAMIENTO DE PUNTA, CONEXIONES, ANDAMIOS, HERRAMIENTA</t>
  </si>
  <si>
    <t>SUMINISTRO Y TENDIDO DE TUBO DE COBRE TIPO "M"  DE 51 MM. DE DIAMETRO;  INCLUYE: ACARREOS, INSTALACIÓN, PRUEBAS, CORTES, AJUSTES, DESPERDICIOS,  MATERIAL FUNDENTE, SOLDADURA, LIMPIEZA, HERRAMIENTA MENOR, MANO DE OBRA Y TODO LO NECESARIO PARA SU CORRECTA</t>
  </si>
  <si>
    <t>SUMINISTRO Y COLOCACION DE VALVULA GLOBO ANGULAR 1 1/2" HEMBRA X 1 1/2" MACHO IPT INCLUYE: MATERIALES, MANO DE OBRA, HERRAMIENTA Y TODO LO NECESARIO PARA SU CORRECTA EJECUCION.</t>
  </si>
  <si>
    <t>telefonodelaobra</t>
  </si>
  <si>
    <t>DESCRIPCION</t>
  </si>
  <si>
    <t>{contratista}</t>
  </si>
  <si>
    <t>Total  PAVIMENTOS DE CONCRETO</t>
  </si>
  <si>
    <t>CE-066</t>
  </si>
  <si>
    <t>Teléfono del cliente.</t>
  </si>
  <si>
    <t>1704000030</t>
  </si>
  <si>
    <t>Numero de la convocatoria del concurso.</t>
  </si>
  <si>
    <t>EDIFICIO TERMINAL DE TRANSPORTE</t>
  </si>
  <si>
    <t>CE-029</t>
  </si>
  <si>
    <t>tipodelicitacion</t>
  </si>
  <si>
    <t>contactocliente</t>
  </si>
  <si>
    <t>1306000037</t>
  </si>
  <si>
    <t xml:space="preserve">SUMINISTRO Y COLOCACIÓN Y PRUEBAS DE CONTACTOR DE CORRIENTE ALTERNA (C.A.), PARA CARGAS DE ALUMBRADO TIPO "L" CATÁLOGO LMW-1 30 AMPERES, DE 2 POLOS, EN CAJA A  PRUEBA DE AGUA, TIPO 4, MARCA SQUARE'D, INCLUYE: MATERIALES, DESPERDICIOS, ACARREOS INTERNOS Y </t>
  </si>
  <si>
    <t>LISTON FUSIBLE, ZAPATA PONCHABLE, TERMINAL EXTERIOR, ABRAZADAERA TIPO UL, BOTATERMOCONTRACTIL, COBRE CAL.4, TUBO CONDUIT FO,GO, PARED GRUESA DE 4", CODO CONDUIT PVC PARED GRUESA DE 4", FLEJE DE ACERO INOXIDABLE, SOLDADURA CADWLLE 90, MANO DE OBRA,</t>
  </si>
  <si>
    <t>Total  ALUMBRADO PUBLICO</t>
  </si>
  <si>
    <t>MEDIDO COMPACTO. CON MATERIAL MEJORADO, EXTENDIDO DEL MATERIAL,  HERRAMIENTA MENOR, MANO DE OBRA Y  TODO LO NECESARIO PARA SU CORRECTA EJECUCION. MEDIDO COMPACTO. CON MATERIAL MEJORADO, EXTENDIDO DEL MATERIAL,  HERRAMIENTA MENOR, MANO DE OBRA Y  TODO LO</t>
  </si>
  <si>
    <t>FIJACION, CONEXIONES,  PRUEBAS, HERRAMIENTA MENOR, MANO DE OBRA Y TODO LO NECESARIO PARA SU CORRECTA EJECUCION.</t>
  </si>
  <si>
    <t>CE-049</t>
  </si>
  <si>
    <t>SUMINISTRO Y COLOCACIÓN DE CANCELES VARIAS MEDIDAS PARA FORMAR PUERTAS DE ACCESO FABRICADA A BASE DE PERFILES DE ALUMINIO COLOR NATURAL DE 3", CRISTAL CLARO DE 6.00MM.DE ESPESOR; INCLUYE: PUERTA EN LÍNEA 1750 CON 1 JALADERAS TIPO COAHUILA, 1 BISAGRA</t>
  </si>
  <si>
    <t>CIMBRA PARA   TRABE CON MADERA DE PINO DE 3a.  MEDIDA POR SUPERFICIE DE CONTACTO, INCLUYE: MATERIA LES, MANO DE OBRA EN HABILITADO, CIMBRADO, DESCIMBRADO Y TODO LO NECESARIO PARA SU CORRECTA EJECUCION.</t>
  </si>
  <si>
    <t>ACARREOS EN CAMIÓN CON CARGA MECÁNICA, DEL PRODUCTO DE LAS EXCAVACIONES MEDIDO SUELTO PRIMER KILÓMETRO EN TERRACERIA, CIRCULANDO SOBRE PAVIMENTO; INCLUYE: EQUIPO Y HERRAMIENTA, MENOR Y MAYOR, CONSUMOS, MANO DE OBRA Y TODO LO NECESARIO PARA SU CORRECTA</t>
  </si>
  <si>
    <t>1813000031</t>
  </si>
  <si>
    <t>Nombre de la obra.</t>
  </si>
  <si>
    <t>telefono</t>
  </si>
  <si>
    <t>Total  SEÑALIZACION Y MOBILIARIO URBANO</t>
  </si>
  <si>
    <t>CORRECTA EJECUCION.</t>
  </si>
  <si>
    <t>CE-094</t>
  </si>
  <si>
    <t>Remate de la moneda 1</t>
  </si>
  <si>
    <t>Clave</t>
  </si>
  <si>
    <t>Registro CMIC de la empresa.</t>
  </si>
  <si>
    <t>VENDEDOR-01</t>
  </si>
  <si>
    <t>CORTES, DESPERDICIOS, HERRAMIENTA, LIMPIEZA, MANO DE OBRA Y TODO LO NECESARIO PARA SU CORRECTA EJECUCIÓN (SEGÚN PROYECTO EJECUTIVO PLANO HE-04, REF.C-6,V-7)</t>
  </si>
  <si>
    <t>TRABAJO TERMINADO</t>
  </si>
  <si>
    <t>Nombre del responsable de la firma 1</t>
  </si>
  <si>
    <t>AGUA POTABLE</t>
  </si>
  <si>
    <t xml:space="preserve">EXCAVACIÓN A MANO EN TERRENO TIPO "B" DE 0.0 A 2.0 O METROS DE PROFUNDIDAD SECCIÓN OBLIGADA;  INCLUYE: ACARREO A 20 METROS, AFINES DE TALUDES,  TRASPALEOS,  AFINES DE FONDO, HERRAMIENTA MENOR,  MANO DE OBRA Y TODO LO NECESARIO PARA SU CORRECTA EJECUCION. </t>
  </si>
  <si>
    <t>CE-057</t>
  </si>
  <si>
    <t>Colonia de la obra.</t>
  </si>
  <si>
    <t>1505000068</t>
  </si>
  <si>
    <t>HORNO, PREVIO TRATAMIENTO DE FOSFATIZADO Y SELLADO ORGANICO, REGATONES DE PLASTICO Y FIJACION AL PISO CON TORNILLOS Y TAQUETES, INCLUYE: MANO DE OBRA, HERRAMIENTA, ACARREOS DENTRO Y FUERA DE LA OBRA Y TODO LO NECESARIO PARA SU CORRECTA EJECUCION.</t>
  </si>
  <si>
    <t>SUMINISTRO Y COLOCACION DE EXTINTOR DE BIOXIDO DE CARBONO DE 2.5 KG, INCLUYE; MATERIALES, MANO DE OBRA, HERRAMIENTA Y TODO LO NECESARIO PARA SU CORRECTA EJECUCION.</t>
  </si>
  <si>
    <t>CASETA DE CONTROL</t>
  </si>
  <si>
    <t>50SI001012</t>
  </si>
  <si>
    <t>Ubicación del concurso (dirección).</t>
  </si>
  <si>
    <t>EJECUCION. EJECUCION. EJECUCION. EJECUCION. EJECUCION. EJECUCION.</t>
  </si>
  <si>
    <t>DREN PLUVIAL Y BARDA PERIMETRAL</t>
  </si>
  <si>
    <t>Dirección de la obra.</t>
  </si>
  <si>
    <t>Código postal de la obra.</t>
  </si>
  <si>
    <t>ACARREOS, MEDIDO COMPACTO CON MATERIAL MEJORADO, HERRAMIENTA MENOR, MANO DE OBRA Y TODO LO NECESARIO PARA SU CORRECTA EJECUCION. ACARREOS, MEDIDO COMPACTO CON MATERIAL MEJORADO, HERRAMIENTA MENOR, MANO DE OBRA Y TODO LO NECESARIO PARA SU CORRECTA</t>
  </si>
  <si>
    <t>1310000031</t>
  </si>
  <si>
    <t>SEÑALIZACION Y MOBILIARIO URBANO</t>
  </si>
  <si>
    <t>Nombre del contacto con el cliente.</t>
  </si>
  <si>
    <t>CE-002</t>
  </si>
  <si>
    <t>CONCRETO SIMPLE DE F c=250 Kg/Cm2 FABRICADO EN OBRA CON REVOLVEDORA PARA: LOSAS DE ENTREPISO RETICULAR. TAMAÑO MÁXIMO DEL AGREGADO 19 MM. (3/4"),   BANCO DE PROCEDENCIA APROBADO POR LA SECRETARIA;  INCLUYE: ACARREO DENTRO DE LA OBRA, COLADO, VIBRADO,</t>
  </si>
  <si>
    <t>CE-077</t>
  </si>
  <si>
    <t>Total  CISTERNA DE CONCRETO DE 50 M3</t>
  </si>
  <si>
    <t>SUMINISTRO Y COLOCACION DE MANGUERA PARA HIDRANTE DE 1 1/2" X 30 M. MCA. SINTEX INCLUYE: MATERIALES, MANO DE OBRA, HERRAMIENTA Y TODO LO NECESARIO PARA SU CORRECTA EJECUCION.</t>
  </si>
  <si>
    <t xml:space="preserve">SUMINISTRO Y COLOCACIÓN DE CANCELES VARIAS MEDIDAS FABRICADA A BASE DE PERFILES DE ALUMINIO COLOR NATURAL DE 2" CRISTAL CLARO DE 6.00 MM DE ESPESOR; INCLUYE: ACARREO, PLOMEADO, NIVELACIÓN, SELLADO CON SILICÓN, CORTES, DESPERDICIOS, HERRAMIENTA, LIMPIEZA, </t>
  </si>
  <si>
    <t>codigopostaldelaobra</t>
  </si>
  <si>
    <t>PIVOTES, CHAPA TIPO 550, ACARREADO, PLOMEADO, NIVELACIÓN, SELLADO CON SILICÓN, CORTES, DESPERDICIOS, HERRAMIENTA, LIMPIEZA, MANO DE OBRA Y TODO LO NECESARIO PARA SU CORRECTA EJECUCIÓN. (SEGÚN PROYECTO EJECUTIVO PLANO HE-03, REF. C-2,C-5,C-8,P-1)</t>
  </si>
  <si>
    <t>Area del cliente que convoca.</t>
  </si>
  <si>
    <t>INSTALACION AUDIO VOZ Y DATOS</t>
  </si>
  <si>
    <t>CONCRETO SIMPLE DE F c=250 Kg/Cm2 FABRICADO EN OBRA CON REVOLVEDORA PARA:  LOSAS DE AZOTEA RETICULAR. TAMAÑO MÁXIMO DEL AGREGADO 19 MM. (3/4"),   BANCO DE PROCEDENCIA APROBADO POR LA SECRETARIA;  INCLUYE: ACARREO DENTRO DE LA OBRA, COLADO, VIBRADO,</t>
  </si>
  <si>
    <t>{concepto2}</t>
  </si>
  <si>
    <t>Lugar:</t>
  </si>
  <si>
    <t>1310000051</t>
  </si>
  <si>
    <t>TORNILLOS  DE FIJACION, MANO DE OBRA Y HERRAMIENTA MENOR.</t>
  </si>
  <si>
    <t>Concepto para firma 6</t>
  </si>
  <si>
    <t>SUMINISTRO Y TENDIDO DE TUBO SANITARIO DE PVC  DE 150 MM. IDE DIAMETRO;  INCLUYE: ACARREOS,TENDIDO, LUBRICACIÓN, COPLE, JUNTEO CON PEGAMENTO PARA PVC, ALINEACIÓN,  PRUEBAS, HERRAMIENTA MENOR, MANO DE OBRA. Y TODO LO NECESARIO PARA SU CORRECTA EJECUCION.</t>
  </si>
  <si>
    <t>CONSTRUCCION  DE  MURO  DE  ACOMETIDA  DE  1.30  DE ANCHO POR 2.10 MTS DE ALTURA DE UN LADO EL NICHO DEL MEDIDOR , DEL OTRO LADO EL NICHO DEL TABLERO, INC: PUERTA DE CANCEL Y DUELA CON VIDRIO CLARO DE 6 MM, ESCALONES PARA EL ACCESO EN AMBOS LADOS DEL</t>
  </si>
  <si>
    <t>Nombre del responsable de la firma 4</t>
  </si>
  <si>
    <t xml:space="preserve">1/2" x 1/4". CADENA DE 0.13X0.10M. CONCRETO F'c= 150Kg/CM2. ARMADA CON 3 VARILLAS DEL No. 3 Y ESTRIBOS DEL No. 2 A CADA 20 CMS. INCLUYE:  FORJADO MEDIA CAÑA EN FONDO, ACARREOS EN CARRETILLA A 20 MTS. MATERIALES, MANO DE OBRA, HERRAMIENTA, LIMPIEZA Y TODO </t>
  </si>
  <si>
    <t>NECESARIO PARA SU CORRECTA EJECUCION.</t>
  </si>
  <si>
    <t>Total  11.-PRELIMINARES</t>
  </si>
  <si>
    <t>DATOS DE LA EMPRESA</t>
  </si>
  <si>
    <t>CE-010</t>
  </si>
  <si>
    <t>PRELIMINARES Y PAVIMENTO DE CONCRETO HID</t>
  </si>
  <si>
    <t>Total  AMPLIACION TERMINAL DE TRANSPORTE (CONST</t>
  </si>
  <si>
    <t>Puesto o cargo del responsable de la firma 2</t>
  </si>
  <si>
    <t>ESPECIALIZADA, HERRAMIENTA Y EQUIPO MENOR. TODO LO NECESADRIO PARA SU CORRECTA COLOCACION. TRABAJO TERMINADO.</t>
  </si>
  <si>
    <t>NIVELACION Y COMPACTACION CON COMPACTADOR  MANUAL  DEL  FONDO DEL POZO. PLANTILLA DE CONCRETO F'c=100 KG/CM2. DE 6 CMS., DE ESPESOR. MATERIALES, DESPERDICIOS, ACARREOS HASTA EL SITIO DE SU UTILIZACIÓN, MANO DE OBRA ESPECIALIZADA, EQUIPO Y HERRAMIENTA.</t>
  </si>
  <si>
    <t>SUMINISTRO Y COLOCACION DE PLACA DE ACERO, DE DIFERENTES ESPESORES; INCLUYE; HABILITADO, CORTES, SOLDADURA, PINTURA ANTICORROSIVA, MONTAJE, ACARREOS, HERRAMIENTA, MANO DE OBRA Y TODO LO NECESARIO PARA SU CORRECTA EJECUCION.</t>
  </si>
  <si>
    <t>CE-030</t>
  </si>
  <si>
    <t>2401000010</t>
  </si>
  <si>
    <t>Total  INSTALACION PLUVIAL</t>
  </si>
  <si>
    <t>ciudad</t>
  </si>
  <si>
    <t>SUMINISTRO Y COLOCACION DE ATIEZADORES, FABRICADOS A BASE DE  VARILLA LISA DE 1/4" PARA TENSIONADO DE LAS ARMADURAS; INCLUYE: ANDAMIOS DE 6.00 A 8.00 MTS DE ALTURA, MATERIALES, DESPERDICIOS, HERRAMIENTA MENOR, MANO DE OBRA Y TODO LO NECESARIO PARA SU</t>
  </si>
  <si>
    <t>plazocalculado</t>
  </si>
  <si>
    <t>SUMINISTRO Y COLOCACION DE BANCA KUDOMI CON RESPALDO H40 X 150 CMS FABRICADO CON ESTRUCTURA METALICA A BASE DE TUBULAR REDONDO DE 1 1/2" LAMINA PERFORADA CAL. 18, SOPORTES DE CAL. 14 EN LAMINA LISA. TODO ACABADO CON PINTURA EPOXI POLIESTER EN POLVO AL</t>
  </si>
  <si>
    <t>INCLUYE TODO LO NECESARIO PARA SU CORRECTA EJECUCION. TRABAJO TERMINADO.</t>
  </si>
  <si>
    <t>CONSTRUCCIÓN Y FORJADO DE MOLDURA TIPO PECHO PALOMA, SEGÚN PROYECTO EJECUTIVO, SECCION DE 20X20 CMS. DE CONCRETO F'c= 150 KG/CM2, TAMAÑO MÁXIMO DEL AGREGADO SERÁ 13MM (1/2''), EN FRONTERAS DE LOSA, COMO REMATE, CON RECORTES INTERMEDIOS DE</t>
  </si>
  <si>
    <t>1715000050</t>
  </si>
  <si>
    <t>DATOS DEL CONCURSO</t>
  </si>
  <si>
    <t>1213000012</t>
  </si>
  <si>
    <t>50SI001023</t>
  </si>
  <si>
    <t>CEMENTO-ARENA PROPORCIÓN: 1:5. ACOSTILLADO CON PIEDRA BRAZA Y CON TABICON DE CONCRETO 10X14X28 CMS., ASENTADOS CON MORTERO CEMENTO-ARENA PROPORCIÓN: 1:3; INCLUYE: TRAZO EN EL AREA PARA EL DESPLANTE DE LA PLANTILLA, AFINE NIVELACION Y COMPACTACIÓN CON</t>
  </si>
  <si>
    <t>PRIMARIO ESTRUCTURAL, INCLUYE: ANCLAJE, COLOCACION, MANO DE OBRA, MATERIALES, HERRAMIENTA, Y LO NECESARIO PARA SU CORRECTA EJECUCION.</t>
  </si>
  <si>
    <t>Fecha de inicio del periodo de la estimación</t>
  </si>
  <si>
    <t>CE-088</t>
  </si>
  <si>
    <t>1203000021</t>
  </si>
  <si>
    <t>1814000111</t>
  </si>
  <si>
    <t>EXCAVACIÓN EN TERRENO TIPO "B" EN SECO DE 0.00 A 2.00 METROS DE PROFUNDIDAD, CON AUXILIO DE RETROEXCAVADORA;  INCLUYE: ACARREO A 20 METROS, AFINES DE TALUDES,  TRASPALEOS,  AFINES DE FONDO, HERRAMIENTA MENOR, MANO DE OBRA Y TODO LO NECESARIO PARA SU</t>
  </si>
  <si>
    <t>Total  EDIFICIO TERMINAL DE TRANSPORTE</t>
  </si>
  <si>
    <t xml:space="preserve">CONCRETO SIMPLE DE F c=250 Kg/Cm2 FABRICADO EN OBRA CON REVOLVEDORA PARA: COLUMNAS. TAMAÑO MÁXIMO DEL AGREGADO 19 MM. (3/4"),   BANCO DE PROCEDENCIA APROBADO POR LA SECRETARIA;  INCLUYE: ACARREO DENTRO DE LA OBRA, COLADO, VIBRADO, CURADO, MUESTREO, </t>
  </si>
  <si>
    <t>SUMINISTRO Y COLOCACIÓN DE MUEBLES EN CUBÍCULOS CON MADERA DE PINO FORRADO CON TRIPLAY DE 6 MM, BARNIZADO COLOR NATURAL CON MEDIDAS 1.30 X0.94X0.50 MTS CON UN ENTREPAÑO INTERMEDIO DE TAMBOR Y CON 2 PUERTAS CORREDIZAS DE TAMBOR, SEGÚN PROYECTO EJECUTIVO,</t>
  </si>
  <si>
    <t>CISTERNA (INST. ELECTRICA, ARRANCADORES,</t>
  </si>
  <si>
    <t>Total  BARDA PERIMETRAL</t>
  </si>
  <si>
    <t>emaildelaobra</t>
  </si>
  <si>
    <t>CORRECTA EJECUCION. CORRECTA EJECUCION. CORRECTA EJECUCION. CORRECTA EJECUCION. CORRECTA EJECUCION. CORRECTA EJECUCION.</t>
  </si>
  <si>
    <t>P. U.</t>
  </si>
  <si>
    <t>2009/0257-0001</t>
  </si>
  <si>
    <t>Subsecretaria de Obras Publicas</t>
  </si>
  <si>
    <t>Total  ENCAUSAMIENTO DE ARROYO Y PUENTES</t>
  </si>
  <si>
    <t>ELABORACION,  DIGITALIZACION  E  IMPRESION  DE  PLANOS  FINALES  (PROYECTO  EJECUTIVO  COMPLETO  DEFINITIVO)  DE ACUERDO A LAS MODIFICACIONES HECHAS EN OBRA, ENTREGADOS A LA SECRETARIA ANTES DE LA ENTREGA-RECEPCION PARA PODER RECEPCIONAR LA OBRA,</t>
  </si>
  <si>
    <t>1827003891</t>
  </si>
  <si>
    <t>SUMINISTRO Y TENDIDO DE TUBO CONDUIT DE P.V.C. PESADO DE 38 MM  DIAMETRO; INCLUYE:  ACARREO, MATERIALES  PARA SU FIJACION Y SOPORTERIA, ANDAMIOS, HERRAMIENTA MENOR, MANO DE OBRA Y TODO LO NECESARIO PARA SU CORRECTA EJECUCION.</t>
  </si>
  <si>
    <t>numconvocatoria</t>
  </si>
  <si>
    <t>1901000241</t>
  </si>
  <si>
    <t>1601000072</t>
  </si>
  <si>
    <t>SUMINISTRO Y COLOCACION DE LUMINARIO AUTOBALASTRO TIPO COLGANTE DE 2X32 WATTS CON GABINETE DE EMPOTRAR EN PLAFON ,  EQUIPADO  CON UN BALASTRO AUTOREGULADO ALTA FACTOR DE POTENCIA PARA OPERAR UNA LAMPARA 32 WATTS;  INCLUYE: ACARREOS,ARMADO, ANDAMIOS A</t>
  </si>
  <si>
    <t>DE OBRA Y TODO LO NECESARIO PARA SU CORRECTA EJECUCION. DE OBRA Y TODO LO NECESARIO PARA SU CORRECTA EJECUCION.</t>
  </si>
  <si>
    <t>responsable</t>
  </si>
  <si>
    <t>TODO LO NECESARIO PARA SU CORRECTA EJECUCION. TODO LO NECESARIO PARA SU CORRECTA EJECUCION.</t>
  </si>
  <si>
    <t>SUMINISTRO Y COLOCACION DE CABLE VINANEL XXI THW-LS/THHW-LS, 600 VOLTS, CALIBRE 8 MARCA CONDUMEX, LATINCASA, CONDUCTORES MONTERREY; INCLUYE: ACARREOS, TENDIDO, CINTA AISLANTE, LUBRICACION, GUIAS, AISLAMIENTO DE PUNTA, CONEXIONES, ANDAMIOS, HERRAMIENTA</t>
  </si>
  <si>
    <t>LIMPIEZA, HERRAMIENTA MENOR, MANO DE OBRA Y TODO LO NECESARIO PARA SU CORRECTA EJECUCION.</t>
  </si>
  <si>
    <t>Secretaría de Infraestructura del estado de Chiapas</t>
  </si>
  <si>
    <t>DÓLARES</t>
  </si>
  <si>
    <t>Total  15.- ALBAÑILERIA</t>
  </si>
  <si>
    <t>50SI000994</t>
  </si>
  <si>
    <t>BOLEADO EN COLOR NARANJA TAMAYO, ACARREOS DENTRO Y FUERA DE LA OBRA.</t>
  </si>
  <si>
    <t xml:space="preserve">CISTERNA DE CONCRETO DE 50 M3 </t>
  </si>
  <si>
    <t>Pública</t>
  </si>
  <si>
    <t>CE-021</t>
  </si>
  <si>
    <t>numerodeconcurso</t>
  </si>
  <si>
    <t>1101000031</t>
  </si>
  <si>
    <t>Total  16.- HERRERIA Y CANCELERIA</t>
  </si>
  <si>
    <t>telefonocontacto</t>
  </si>
  <si>
    <t>SUMINISTRO Y COLOCACION DE SEÑALIZACION INTERIORES HECHAS A BASE DE TROVICEL ENTRE 0.06 M2 Y 0.25 M2 POR PIEZA TEXTOS ALUSIVOS A LA OBRA, INCLUYE: FIJACION A MURO DE TABIQUE O A MURO DE TABLAROCA, HERRAMIENTA, MATERIALES Y HERRAMIENTA MENOR.</t>
  </si>
  <si>
    <t>Ciudad donde se localiza la obra.</t>
  </si>
  <si>
    <t>{importeacumuladoanterior}</t>
  </si>
  <si>
    <t>CE-041</t>
  </si>
  <si>
    <t>Fecha de terminación de la obra (con 1 en programa de obra).</t>
  </si>
  <si>
    <t>SUMINISTRO Y COLOCACIÓN DE TECHUMBRE (CUBIERTA) MARCA MET- COPPO (SEGÚN PROYECTO), CON CAL. 24/28, DE 1 1/2" DE ESPESOR, DE 1.00 MTS., DE ANCHO EFECTIVO, COLOR ROJO TERRACOTA (COLOR TEJA DE BARRO), CON ONDULAMIENTOS TIPO TEJA, INCLUYE: MATERIALES,</t>
  </si>
  <si>
    <t>Total  18.- INSTALACION HIDRO-SANITARIA</t>
  </si>
  <si>
    <t>SUMINISTRO Y COLOCACIÓN DE MINGITORIO, VITROMEX COLOR BLANCO; INCLUYE: FLUXOMETRO MARCA HELVEX  MODELO 185 - 19, INSTALACIÓN A LA ALIMENTACIÓN Y AL DESAG E, PRUEBAS, CONEXIONES, LLAVE DE PASO, HERRAMIENTA, MANO DE OBRA, ACARREOS FUERA Y DENTRO DE LA</t>
  </si>
  <si>
    <t xml:space="preserve">MONTENES CAL. 10 CON AGUJEROS PARA COLOCACION DE PASAJUNTAS EN FRONTERAS, COLOCACION DEL CONCRETO CON REGLA VIBRATORIA Y VIBRADO MANUAL EN LAS ORILLAS, ACABADO SUPERFICIAL CON LLANA FLOTADORA Y ACABADO FINAL TEXTURIZADO-RALLADO CON PEINE METALICO, </t>
  </si>
  <si>
    <t>SUMINISTRO, FABRICACION Y MONTAJE DE MURO DE TABLAROCA, DOS CARAS;  INCLUYE: SU TRAZO, BASTIDOR FORMADO POR CANAL GALVANIZADO ANCLADO A PISO Y/O MURO Y POSTE GALVANIZADO @ 61CM, FIJACION DE HOJAS CON TORNILLOS AUTOROSCABLES, SELLO Y CALAFATEO DE JUNTAS</t>
  </si>
  <si>
    <t>1805000071</t>
  </si>
  <si>
    <t>Código de la partida</t>
  </si>
  <si>
    <t>INCREMENTO</t>
  </si>
  <si>
    <t>CE-004</t>
  </si>
  <si>
    <t>CE-079</t>
  </si>
  <si>
    <t>FUERA DE LA OBRA Y TODO LO NECESARIO PARA SU CORRECTA EJECUCIÓN.</t>
  </si>
  <si>
    <t>M3-Km</t>
  </si>
  <si>
    <t>Total  DREN PLUVIAL Y BARDA PERIMETRAL</t>
  </si>
  <si>
    <t>1302000051</t>
  </si>
  <si>
    <t>LO NECESARIO PARA SU CORRECTA EJECUCION.</t>
  </si>
  <si>
    <t>LOS MATERIALES, DESPERDICIOS, HERRAMIENTA Y MANO DE OBRA ESPECIALIZADA. LOS MATERIALES, DESPERDICIOS, HERRAMIENTA Y MANO DE OBRA ESPECIALIZADA. TRABAJO TERMINADO..</t>
  </si>
  <si>
    <t>CE-024</t>
  </si>
  <si>
    <t>CE-099</t>
  </si>
  <si>
    <t>TERRACERIAS</t>
  </si>
  <si>
    <t>{firma3}</t>
  </si>
  <si>
    <t>Total  CARPINTERIA</t>
  </si>
  <si>
    <t>18.- INSTALACION HIDRO-SANITARIA</t>
  </si>
  <si>
    <t>SUMINISTRO    Y    COLOCACION    DE    PLUMA  METALICA  EN  ACCESO  DE  5.00  MTS.  DE  LONGITUD,  BASE SOPORTE DE 1.20 MTS. DE ALTO, FABRICADA A BASE DE PERFILES METALICOS DE P.T.R. DE 1" X 24 MM. EN DIAGONALES Y VERTICALES, P.T.R. DE 1 1/2" X 2.8 MM.</t>
  </si>
  <si>
    <t>1503000051</t>
  </si>
  <si>
    <t>DE LA EXCAVACIÓN, EXTENDIDO DEL MATERIAL,  HERRAMIENTA MENOR, MANO DE OBRA Y TODO LO NECESARIO PARA SU CORRECTA EJECUCION. DE LA EXCAVACIÓN, EXTENDIDO DEL MATERIAL,  HERRAMIENTA MENOR, MANO DE OBRA Y TODO LO NECESARIO PARA SU CORRECTA EJECUCION.</t>
  </si>
  <si>
    <t>EN HABILITADO Y TODO LO NECESARIO PARA SU CORRECTA EJECUCION.</t>
  </si>
  <si>
    <t>SUMINISTRO Y COLOCACIÓN DE TENSORES, FABRICADOS A BASE DE VARILLA LISA DE 1/2 ", PARA TENSIONADO DE LAS ARMADURAS, CON ROSCAS A CADA 7 MTS, INCLUYE: MATERIALES, DESPERDICIOS, ACARREOS DENTRO Y FUERA DE LA OBRA, MANO DE OBRA ESPECIALIZADA, HERRAMIENTA Y</t>
  </si>
  <si>
    <t>Nombre del responsable de la firma 6</t>
  </si>
  <si>
    <t>50SI000985</t>
  </si>
  <si>
    <t>SUMINISTRO Y COLOCACION DE PORTON DE 2.30X6.00 MTS DE LONGITUD DE DOS HOJAS HECHA A BASE DE PERFIL TUBULAR DE 3" @ 20 CMS, ALTURA TOTAL DE TUBO 2.30 MTS, PUNTA ALARGADA, TAPADA CON PLACA DE ACERO, SOLERA DE 3" X 1/4" RIGIDIZANTES,  3 BISAGRAS POR HOJA</t>
  </si>
  <si>
    <t>HERRAMIENTA, MANO DE OBRA Y TODO LO NECESARIO PARA SU CORRECTA EJECUCIÓN. REF CA-01.</t>
  </si>
  <si>
    <t>Ciudad:</t>
  </si>
  <si>
    <t>{numerodeestimacion}</t>
  </si>
  <si>
    <t>1712000240</t>
  </si>
  <si>
    <t>CE-103</t>
  </si>
  <si>
    <t>DIRECTOR GENERAL</t>
  </si>
  <si>
    <t>1712000090</t>
  </si>
  <si>
    <t>50SI0001008</t>
  </si>
  <si>
    <t xml:space="preserve">RELLENO DE EXCAVACIONES PARA ESTRUCTURAS Y/O PARA ALCANZAR NIVELES DE PROYECTO, EN CAPAS DE 20 CMS DE ESPESOR, COMPACTADOS CON RODILLO VIBRATORIO MANUAL O EQUIPO SIMILAR, AL 90% , SEGÚN PRUEBA PROCTOR, PREVIA LA INCORPORACIÓN DEL AGUA NECESARIA; </t>
  </si>
  <si>
    <t>{firma5}</t>
  </si>
  <si>
    <t>INSTALACION PLUVIAL</t>
  </si>
  <si>
    <t>50SI001017</t>
  </si>
  <si>
    <t>1503000071</t>
  </si>
  <si>
    <t>Puesto o cargo del responsable de la firma 4</t>
  </si>
  <si>
    <t>REGISTRO    DE   0.6m  x  0.4m.  DE  MEDIDAS  INTERIORES  Y  0.8  M. DE PROFUNDIDAD,  A BASE DE MUROS DE TABICON DE CONCRETO 10X12X28 CM ROJO RECOCIDO DE 13 CMS. DE ESPESOR,  ASENTADO CON MORTERO DE CEMENTO ARENA EN PROPORCIÓN DE 1:5, DE 1 CM. DE</t>
  </si>
  <si>
    <t>Total  REGISTRO Y ACOMETIDA</t>
  </si>
  <si>
    <t>SUMINISTRO Y TENDIDO DE TUBO POLIETILENO DE ALTA DENSIDAD (PAD) DE 50 MM. DE DIAMETRO; INCLUYE:  ACARREO,  HERRAMIENTA MENOR, MANO DE OBRA Y TODO LO NECESARIO PARA SU CORRECTA EJECUCION.</t>
  </si>
  <si>
    <t>Total  SISTEMA PLUVIAL</t>
  </si>
  <si>
    <t>CE-032</t>
  </si>
  <si>
    <t>Total  PAGO DE TRAMITES Y DERECHOS</t>
  </si>
  <si>
    <t xml:space="preserve">CIMBRA PARA LOSAS Y TRABES DE AZOTEA CON MADERA DE PINO;  INCLUYE: CIMBRADO, DESCIMBRADO, ANDAMIOS, MADERA DE PINO DE TERCERA PARA SOPORTE, CONTRAVENTEO Y ARRASTRES (POLINES, BARROTES Y CHAFLANES), HERRAMIENTA MENOR, MANO DE OBRA Y TODO LO NECESARIO PARA </t>
  </si>
  <si>
    <t>SUMINISTRO Y COLOCACIÓN DE CANCELES VARIAS MEDIDAS FABRICADA A BASE DE PERFILES DE ALUMINIO COLOR NATURAL DE 3" CRISTAL CLARO DE 6.00 MM DE ESPESOR FIJADAS EN BARRAS DE MADERA EN EXTREMOS; INCLUYE: ACARREO, PLOMEADO, NIVELACIÓN, SELLADO CON SILICÓN,</t>
  </si>
  <si>
    <t>SUMINISTRO Y COLOCACIÓN DE GANCHOS DE PORCELANA LAMOSA O SIMILAR; INCLUYE: ACARREO, APERTURA DEL HUECO EN MURO, COLOCACIÓN, AMACIZADO CON MORTERO DE CEMENTO-ARENA 1:4, LIMPIEZA, HERRAMIENTA MENOR, MANO DE OBRA. Y TODO LO NECESARIO PARA SU CORRECTA</t>
  </si>
  <si>
    <t>1103000051</t>
  </si>
  <si>
    <t>SUMINISTRO Y COLOCACION DE REJA PROTECCION HECHA A BASE DE PERFIL TUBULAR DE 3" @ 20 CMS, ALTURA TOTAL DE TUBO 1.50 MTS, PUNTA ALARGADA, TAPADA CON PLACA DE ACERO, SOLERA DE 3" X 1/4" EN LA PARTE SUPERIOR, ACABADO PINTURA ESMALTE COMEX 126 GRIS CLARO,</t>
  </si>
  <si>
    <t>SUMINISTRO Y COLOCACION DE VENTANA DE  HECHO A BASE DE A BASE DE PERFILES DE ALUMINIO COLOR NATURAL DE 2 "   CRISTAL CLARO DE 6.00 MM. DE ESPESOR; INCLUYE; ACARREO, PLOMEADO, NIVELACION, EMBOQUILLADO, CORTES, DESPERDICIOS, HERRAMIENTA, LIMPIEZA, MANO DE</t>
  </si>
  <si>
    <t>TIPO COAHUILA, 4 BISAGRAS HIDRÁULICAS RIOVY, 16 CRISTALES FIJOS DE 0.78 X2.25 MTS, ACARREO. PLOMEADO, NIVELACIÓN, SELLADO CON SILICÓN, CORTES, DESPERDICIOS, HERRAMIENTA, LIMPIEZA, MANO DE OBRA Y TODO LO NECESARIO PARA SU CORRECTA EJECUCIÓN (SEGÚN</t>
  </si>
  <si>
    <t>PU2010-OBRA NUEVA 001</t>
  </si>
  <si>
    <t>TRAVERTINO DE COLOR BEIGE ACABADO PULIDO Y ABRILLANTADO (CONSTRUIDO SOBRE PEDIDO Y SEGÚN PROYECTO), CON FALDÓN DE 20 CMS. Y ZOCLO DE 10 CMS. INCLUYE: EL SUMINISTRO Y COLOCACIÓN DE LOS 2 LAVABOS OVALIN DE SOBREPONER, A PLACA DE MÁRMOL, LA COLOCACIÓN Y</t>
  </si>
  <si>
    <t>CE-052</t>
  </si>
  <si>
    <t>Versión de reportes:</t>
  </si>
  <si>
    <t>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t>
  </si>
  <si>
    <t>1213000014</t>
  </si>
  <si>
    <t>1828000031</t>
  </si>
  <si>
    <t>Cargo responsable de la obra.</t>
  </si>
  <si>
    <t>CIMBRA, ACARREO, FLETE, MANIOBRAS DE COLOCACION, HERRAMIENTA MENOR, MANO DE OBRA Y TODO LO NECESARIO PARA SU CORRECTA EJECUCION.</t>
  </si>
  <si>
    <t>M3</t>
  </si>
  <si>
    <t>{concepto7}</t>
  </si>
  <si>
    <t>SUMINISTR Y COLOCACION DE LUMINARIO EXTERIOR TIPO OV-15 CABEZA DE COBRA DE 150 W DE VAPOR DE SODIO ALTA PRESION, INCLUYE: ANDAMIOS A 9 MTS DE ALTURA, INSTALACION, HERRAMIENTA, MANO DE OBRA Y MATERIALES.</t>
  </si>
  <si>
    <t>1809000031</t>
  </si>
  <si>
    <t xml:space="preserve">SUMINISTRO Y COLOCACION DE POSTE DE FO. RECTO  CIRCULAR DE  5.00 M.  DE ALTURA DE 3 " DE DIAMETRO; INCLUYE: ACARREO, FLETE, ANCLAS, PLOMEO, IZAJE, FIJACION, PINTURA ANTICORROSIVA Y ESMALTE COMEX-VELMAR, HERRAMIENTA MENOR, MANO DE OBRA Y TODO LO NECESARIO </t>
  </si>
  <si>
    <t>SUMINISTRO, HABILITADO Y MONTAJE DE ESTRUCTURA  MONTEN ; INCLUYE: PINTURA ANTICORROSIVA Y ESMALTE, ACARREOS, SOLDADURA, CORTES, DESPERDICIOS, HERRAMIENTA MENOR, MANO DE OBRA Y TODO LO NECESARIO PARA SU CORRECTA EJECUCION.</t>
  </si>
  <si>
    <t>SUMINISTRO Y COLOCACION DE PLANTA DE ORNATO TIPO "PINO BLANCO" GRANDE DE 1.20 M. DE ALTURA, INCLUYE; ACARREO, PLANTADO, RIEGO DIARIO HASTA LA TOTAL ADAPTACION DE LA PLANTA HERRAMIENTA MENOR, MANO DE OBRA Y TODO LO NECESARIO PARA SU CORRECTA EJECUCION.</t>
  </si>
  <si>
    <t>Total  24.- JARDINERIA</t>
  </si>
  <si>
    <t>ACARREO, PLOMEADO, NIVELACIÓN, SELLADO CON SILICÓN, CORTES, DESPERDICIOS, HERRAMIENTA, LIMPIEZA, MANO DE OBRA Y TODO LO NECESARIO PARA SU CORRECTA EJECUCIÓN (SEGÚN PROYECTO EJECUTIVO PLANO HE-05, REF. V-7 SECCIÓN A Y B)</t>
  </si>
  <si>
    <t>Puesto o cargo del responsable de la firma 7</t>
  </si>
  <si>
    <t>CONSTRUCCION DE CASETA DE BOMBAS A BASE DE PANEL COVINTEC DE 2" DE ESPESOR CON RECUBRIMIENTOS DE 2.5 CMS. A CADA LADO, INCLUYE: MANO DE OBRA, MATERIALES, HERRAMIENTA, DESPERDICIO, TIRANTES DE VARILLA DE 3/8" DE DIAMETRO EN AMBOS LADOS, CORTES, ANDAMIOS,</t>
  </si>
  <si>
    <t>SU CORRECTA EJECUCION.</t>
  </si>
  <si>
    <t>SUMINISTRO Y COLOCACIÓN DE MARCO METALICO DE 1.00 X0.20 M. DE ANGULO DE 3/4"X1/8" DE ESPESOR.  CON MALLA TIPO ARENERO PARA VENTILACIÓN DE CARCAMO SECO INCLUYE: PINTURA ANTICORROSIVA, ESMALTE  Y  TODO LO NECESARIO PARA SU CORRECTA EJECUCION.</t>
  </si>
  <si>
    <t>2101000021</t>
  </si>
  <si>
    <t>Total  OBRA EXTERIOR</t>
  </si>
  <si>
    <t>Fecha de la convocatoria.</t>
  </si>
  <si>
    <t>SUMINISTRO Y COLOCACION DE EXTINTOR DE POLVO QUIMICO SECO DE 6 KG SON SOPORTE, MARCA EXTINFLAM, INCLUYE; MATERIALES, MANO DE OBRA, HERRAMIENTA Y TODO LO NECESARIO PARA SU CORRECTA EJECUCION.</t>
  </si>
  <si>
    <t>CE-060</t>
  </si>
  <si>
    <t>Total  PRELIMINARES Y PAVIMENTO DE CONCRETO HID</t>
  </si>
  <si>
    <t>PZA</t>
  </si>
  <si>
    <t xml:space="preserve"> Gobierno del Estado de Chiapas</t>
  </si>
  <si>
    <t>{puesto2}</t>
  </si>
  <si>
    <t>50SI000996</t>
  </si>
  <si>
    <t>Concepto para firma 1</t>
  </si>
  <si>
    <t>SUMINISTRO E INSTALACION DE PERSIANA TIPO LOUVER A BASE DE PTR DE 4x2" EN LA PARTE INFERIOR Y 2"x2" A CADA 92CM DE SEPARACION CON PERSIANA DE LAMINA CAL. 20 ACABADO CON PINTURA ESMALTE; INLCUYE: ELEVACION, MANO DE OBRA HERRAMIENTA MENOR.</t>
  </si>
  <si>
    <t>Total  INSTALACION ELECTRICA EXTERIOR</t>
  </si>
  <si>
    <t>LA COLOCACION Y FORRADO DE LA LOSA DE CONCRETO CON LA PLCA DE MARMOL, LLAVES ECONOMIZADORAS DE CIERRE AUTOMATICO, MODELO TV-120 MARCA HELVEX, CESPOL CROMADO, MATERIALES, DESPERDICIOS, MANO DE OBRA, HERRAMIENTAS, CORTES, ACARREOS DENTRO Y FUERA DE LA</t>
  </si>
  <si>
    <t>EXTERNOS, MANIOBRAS DE MONTAJE, MANO DE OBRA ESPECIALIZADA PARA LA CORRECTA COLOCAQCION, EL SELLADO Y LAS PRUEBAS FIANLES. TRABAJO TERMINADO.</t>
  </si>
  <si>
    <t>Código de la obra.</t>
  </si>
  <si>
    <t>KGS</t>
  </si>
  <si>
    <t>cargovendedor</t>
  </si>
  <si>
    <t xml:space="preserve">MURO DE 28Cm. ESP. DE TABIQUE ROJO COMUN. ASENTADO CON MORTERO CEM-CAL-ARENA 1:2:6. ACABADO COMUN. HASTA UNA ALTURA DE 3 A 6M . INCLUYE: ACARREOS A 20 MTS. DESPERDICIOS, LIMPIEZA, MATERIALES, ANDAMIOS, MANO DE OBRA EQUIPO, HERRAMIENTA Y TODO LO NECESARIO </t>
  </si>
  <si>
    <t>CE-114</t>
  </si>
  <si>
    <t>2121000011</t>
  </si>
  <si>
    <t>Cantidad del concepto en el contrato</t>
  </si>
  <si>
    <t>1702000260</t>
  </si>
  <si>
    <t>CE-080</t>
  </si>
  <si>
    <t>Nombre de la empresa.</t>
  </si>
  <si>
    <t>CONSTRUCCIÓN DE MESETAS DE CONCRETO, SEGÚN PROYECTO EJECUTIVO, A BASE DE CONCRETO F'C=200 KG/CM2, ARMADO CON VARILLA No. 3  A CADA 15  CMS. A.S., PARA RECIBIR 2 LAVABOS OVALIN, DE 0.60 x 3.00 x 0.08 MTS. DE ESPESOR, FORRADO CON PLACA DE MÁRMOL TIPO</t>
  </si>
  <si>
    <t>SUMINISTRO Y COLOCACION DE SEÑALIZACION INFORMATIVA DE TRIANGULAR DE 68.0 CMS POR LADO. EN TROVICEL,  INCLUYE: MATERIAL DE FIJACION, HERRAMIENTA Y MANO DE OBRA, ACARREOS DENTRO, FUERA DE LA OBRA Y TODO LO NECESARIO PARA SU CORRECTA EJECUCION.</t>
  </si>
  <si>
    <t>APLANADO DE MURO CON MORTERO CEMENTO-ARENA 1:5, ACABADO PULIDO, DE 0.00 A 3.00 MTS DE ALTURA; INCLUYE: REMATES, BOQUILLAS, PREPARACIÓN DE LA SUPERFICIE, PLOMEADO, ANDAMIOS, MANO DE OBRA Y TODO LO NECESARIO PARA SU CORRECTA EJECUCION.</t>
  </si>
  <si>
    <t>CONCRETO F'c=200 KG/CM2 FABRICADO EN OBRA PARA CIMENTACIÓN, EL TAMAÑO MÁXIMO DEL AGREGADO SERÁ DE (3/4") Y SU CALIDAD Y BANCO DE PROCEDENCIA, DEBERÁN SER APROBADOS POR LA SECRETARIA, INCLUYE: ACARREO, MUESTREO, COLADO, VIBRADO, CURADO, DESPERDICIO,</t>
  </si>
  <si>
    <t>SALIDA PARA TELEFONO EN CAJA DE LAMINA GALVANIZADA CON TUBO CONDUIT P.V.C.  NORMAL; INCLUYE: ACARREO, PRUEBAS, CONEXIONES, CONECTORES, COPLES, CHALUPA GALVANIZADA, CHASIS, SOBRE TAPA DE ALUMINIO 1-2-3 VENTANAS, HERRAMIENTA MENOR, CABLE UTP NIVEL 6 PARES</t>
  </si>
  <si>
    <t>CE-043</t>
  </si>
  <si>
    <t>CIMBRA EN CADENAS Y CASTILLOS CON MADERA DE PINO DE 3a., ACABADO COMÚN;  INCLUYE:  HABILITADO,  CIMBRADO, DESCIMBRADO, HERRAMIENTA MENOR,  MANO DE OBRA Y TODO LO NECESARIO PARA SU CORRECTA EJECUCION.</t>
  </si>
  <si>
    <t>ACARREOS EN CAMIÓN DE TIERRA Y MATERIAL MIXTO, PRODUCTO DE LAS EXCAVACIONES QUE NO SEAN ROCA, MEDIDO SUELTO, DEMOLICIONES DE MAMPOSTERIA, DEMOLICIONES DE CONCRETO, TALA DE ARBOLES. KM 2 AL KM 20 EN PAVIMENTO Y TODO LO NECESARIO PARA SU CORRECTA</t>
  </si>
  <si>
    <t>SUMINISTRO Y TENDIDO DE TUBO POLIETILENO DE ALTA DENSIDAD (PAD) DE 75 MM. DE DIAMETRO; INCLUYE:  ACARREO,  HERRAMIENTA MENOR, MANO DE OBRA Y TODO LO NECESARIO PARA SU CORRECTA EJECUCION.</t>
  </si>
  <si>
    <t>SUMINISTRO Y TENDIDO DE TUBO SANITARIO DE PVC  DE 102 MM. IDE DIAMETRO;  INCLUYE: ACARREOS,TENDIDO, LUBRICACIÓN, COPLE, JUNTEO CON PEGAMENTO PARA PVC, ALINEACIÓN,  PRUEBAS, HERRAMIENTA MENOR, MANO DE OBRA. Y TODO LO NECESARIO PARA SU CORRECTA EJECUCION.</t>
  </si>
  <si>
    <t>MENOR, MANO DE OBRA Y TODO LO NECESARIO PARA SU CORRECTA EJECUCION.</t>
  </si>
  <si>
    <t>SUMINISTRO, FABRICACION Y MONTAJE DE MURO DE PANEL DUROCK UNA CARA;  INCLUYE: TRAZO, BASTIDOR FORMADO POR CANAL GALVANIZADO ANCLADO A PISO Y/O MURO Y POSTE GALVANIZADO @61CM PERFACINTA Y REDIMIX, BOQUILLAS Y ESQUINEROS GALVANIZADOS, CORTES, AJUSTES,</t>
  </si>
  <si>
    <t>SUMINISTRO Y COLOCACION DE REGISTRO TELMEX PREFABRICADO TIPO L1T 40X50X45 CMS. MARCA CENTRIFUGADOS MEXICANOS, INCLUYE; HERRAMIENTA, MANO DE OBRA, ACARREOS, IZAJE, ACOMODO Y TODO LO NECESARIO PARA SU CORRECTA EJECUCION.</t>
  </si>
  <si>
    <t>EQUIPO NECESARIO. EQUIPO NECESARIOS. TRABAJO TERMINADO.</t>
  </si>
  <si>
    <t>INTERIOR A BASE DE MORTERO CEMENTO-ARENA  PROPORCIÓN:  1:5.  ACOSTILLADO  CON  PIEDRA BRAZA Y CON TABICON DE CONCRETO 10X14X28 CMS., ASENTADOS CON MORTERO CEMENTO-ARENA PROPORCIÓN: 1:3. INCLUYE: TRAZO EN EL AREA PARA EL DESPLANTE DE LA PLANTILLA. AFINE</t>
  </si>
  <si>
    <t>CONCRETO F'c=250 KG/CM2 EN CIMENTACIÓN CON CEMENTO NORMAL,  EL TAMAÑO MÁXIMO DEL AGREGADO SERÁ DE  3/4" Y SU CALIDAD Y BANCO DE PROCEDENCIA, DEBERÁN SER APROBADOS POR LA SECRETARIA, ELABORADO EN OBRA CON MAQUINA REVOLVEDORA, COLOCADO, VIBRADO, CURADO Y</t>
  </si>
  <si>
    <t>SUMINISTRO Y COLOCACION DE CABLE VINANEL XXI THW-LS/THHW-LS, 600 VOLTS, CALIBRE 12 MARCA CONDUMEX, LATINCASA, CONDUCTORES MONTERREY; INCLUYE: ACARREOS, TENDIDO, CINTA AISLANTE, LUBRICACION, GUIAS, AISLAMIENTO DE PUNTA, CONEXIONES, ANDAMIOS, HERRAMIENTA</t>
  </si>
  <si>
    <t>Cargo del responsable (para firmas).</t>
  </si>
  <si>
    <t>Entidad federativa o provincia donde se localiza la empresa</t>
  </si>
  <si>
    <t>5030000012</t>
  </si>
  <si>
    <t>CE-063</t>
  </si>
  <si>
    <t>coloniacliente</t>
  </si>
  <si>
    <t>1213000025</t>
  </si>
  <si>
    <t>SUMINISTRO Y COLOCACION DE PUERTA DE ALUMINIO DE 0.74X2.10 MTS HECHA A BASE DE PERFIL DE 2" CERCO DE 3" CON PIVOTE DESCENTRADO CON DUELA EN LA PARTE SUPERIOR, CHAPA MARCA PHILIPS  INC: ACARREOS DENTRO Y FUERA DE LA OBRA, COLOCACION, MANO DE OBRA,</t>
  </si>
  <si>
    <t>1503000181</t>
  </si>
  <si>
    <t>SUMINISTRO Y TENDIDO DE TUBO DE COBRE TIPO "M"  DE 38 MM. DE DIAMETRO;  INCLUYE: ACARREOS, INSTALACIÓN, PRUEBAS, CORTES, AJUSTES, DESPERDICIOS,  MATERIAL FUNDENTE, SOLDADURA, LIMPIEZA, HERRAMIENTA MENOR, MANO DE OBRA Y TODO LO NECESARIO PARA SU CORRECTA</t>
  </si>
  <si>
    <t>CE-026</t>
  </si>
  <si>
    <t>ESPECIALIZADA, ACARREOS INTERNOS Y EXTERNOS. ESPECIALIZADA, ACARREOS INTERNOS Y EXTERNOS. TRABAJO TERMINADO</t>
  </si>
  <si>
    <t>SUMINISTRO Y COLOCACION DE CAMA DE ARENA DE 10 CMS PARA ACOSTILLAMIENTO Y BASE NIVELADA DE TUBERIA SANITARIA E HIDRAULICA DE DIFERENTES DIAMETROS; INCLUYE: ACARREOS DENTRO Y FUERA DE LA OBRA, TRASPALEOS, MANO DE OBRA, HERRAMIENTA MENOR, MATERIALES, TODO</t>
  </si>
  <si>
    <t>fechadeconcurso</t>
  </si>
  <si>
    <t>ENCAUSAMIENTO DE ARROYO Y PUENTES</t>
  </si>
  <si>
    <t>SUMINISTRO Y TENDIDO DE TUBO CONDUIT DE P.V.C. PESADO DE 25 MM  DIAMETRO; INCLUYE:  ACARREO, MATERIALES  PARA SU FIJACION Y SOPORTERIA, ANDAMIOS, HERRAMIENTA MENOR, MANO DE OBRA Y TODO LO NECESARIO PARA SU CORRECTA EJECUCION.</t>
  </si>
  <si>
    <t>AL</t>
  </si>
  <si>
    <t>50SI001056</t>
  </si>
  <si>
    <t>CE-105</t>
  </si>
  <si>
    <t>DESPERDICIO,  MATERIALES, MANO DE OBRA, EQUIPO, HERRAMIENTA MENOR Y TODO LO NECESARIO PARA SU CORRECTA EJECUCION.</t>
  </si>
  <si>
    <t>imss</t>
  </si>
  <si>
    <t>GUARNICIONES Y BANQUETAS</t>
  </si>
  <si>
    <t>2123000011</t>
  </si>
  <si>
    <t>TRABAJOS DE JARDINERIA</t>
  </si>
  <si>
    <t>DATOS PIE DE PÁGINA</t>
  </si>
  <si>
    <t>SUMINISTRO Y COLOCACIÓN DE RESPALDO Y SENTADERA DE BANCOS EN ÁREA DE PASILLOS PLANTA ALTA CON FRENTE DE FALDÓN DE 15 CMS , CUBIERTA DE 35 CMS Y RESPALDO DE 25 CMS CON MADERA DE CEDRO BARNIZADO COLOR NATURAL; INCLUYE: ACARREOS DENTRO Y FUERA DE LA OBRA,</t>
  </si>
  <si>
    <t>CE-071</t>
  </si>
  <si>
    <t>50SI001019</t>
  </si>
  <si>
    <t>MARCO DE ANGULO DE ACERO DE 1 1/4"x 1/8"    Y    CONTRAMARCO    DE    1 1/2" x 1/4". CADENA DE 0.13X0.10M. CONCRETO F'c= 150Kg/CM2. ARMADA CON 3 VARILLAS DEL No. 3 Y ESTRIBOS DEL No. 2 A CADA 20 CMS. INCLUYE: 2 CODOS P.V.C. SANITARIO 90X150 MM DE</t>
  </si>
  <si>
    <t>SUMINISTRO Y COLOCACIÓN DE SILLETA DE 8"X6" Y CODO 45 DE PVC DE 6" PARA FORMACIÓN DE DESCARGA SANITARIA; INCLUYE: LUBRICACIÓN, JUNTEO, MANO DE OBRA, ACARREOS DENTRO Y FUERA DE LA OBRA.</t>
  </si>
  <si>
    <t xml:space="preserve">ENTRECALLES  EN FACHADAS HECHO A BASE DE CANAL TIPO U DE ALUMINIO NATURAL DE 1"X1"; INCLUYE: RANURAS Y RESANES EN MUROS, FIJACIÓN CON TORNILLOS EN MURO, ELEVACIÓN A CUALQUIER ALTURA, MANO DE OBRA, HERRAMIENTA Y LO NECESARIO PARA SU CORRECTA EJECUCIÓN, DE </t>
  </si>
  <si>
    <t>HERRAMIENTA, LIMPIEZA, MANO DE OBRA Y TODO LO NECESARIO PARA SU CORRECTA EJECUCIÓN (SEGÚN PROYECTO EJECUTIVO PLANO  HE-04, REF. V-3)</t>
  </si>
  <si>
    <t>Total  21.- ACABADOS</t>
  </si>
  <si>
    <t>Total  A.P. AGUA POTABLE</t>
  </si>
  <si>
    <t xml:space="preserve">CONCRETO F'C= 150KG/CM2, EN CADENAS Y CASTILLOS, CEMENTO NORMAL, T.M.A. 3/4", ELABORADO EN OBRA, CON MAQUINA REVOLVEDORA, COLOCADO, VIBRADO Y CURADO;  INCLUYE: ACARREOS INTERNOS, DESPERDICIOS, MUESTREO, HERRAMIENTA MENOR, MANO DE OBRA Y TODO LO NECESARIO </t>
  </si>
  <si>
    <t>razonsocial</t>
  </si>
  <si>
    <t>CE-091</t>
  </si>
  <si>
    <t>2307000020</t>
  </si>
  <si>
    <t>SUMINISTRO Y COLOCACION DE CRISTAL PARA GABINETE DE HIDRANTE INCLUYE: MATERIALES, MANO DE OBRA, HERRAMIENTA. Y TODO LO NECESARIO PARA SU CORRECTA EJECUCION.</t>
  </si>
  <si>
    <t>Total  ADICIONALES</t>
  </si>
  <si>
    <t>COMPACTADOR MANUAL DEL FONDO DEL POZO, PLANTILLA DE CONCRETO F c=100 KG/CM2. DE 6 CMS., DE ESPESOR. MATERIALES, DESPERDICIOS, ACARREOS HASTA EL SITIO DE SU UTILIZACIÓN, MANO DE OBRA ESPECIALIZADA, EQUIPO Y HERRAMIENTA. INCLUYE TODO LO NECESARIO PARA SU</t>
  </si>
  <si>
    <t>CE-054</t>
  </si>
  <si>
    <t>BAJADA DE AGUAS PLUVIALES CON TUBERIA DE PVC SANITARIA DE 100 MM. DE DIAMETRO, INCLUYE: CORTES, PEGADO, COPLES,  CODOS, SOPORTES PARA SU FIJACION, PRUEBAS DE CONTINUIDAD, HERRAMINETA  Y TODO LO NECESARIO PARA SU CORRECTA EJECUCION.</t>
  </si>
  <si>
    <t>ZAPATA PONCHABLE, TERMINAL EXTERIOR, ABRAZADAERA TIPO UL, BOTATERMOCONTRACTIL, COBRE CAL.4, TUBO CONDUIT FO,GO, PARED GRUESA DE 4", CODO CONDUIT PVC PARED GRUESA DE 4", FLEJE DE ACERO INOXIDABLE, SOLDADURA CADWLLE 90, MANO DE OBRA, HERRAMIENTA Y LO</t>
  </si>
  <si>
    <t>PAVIMENTACIONES, BANQUETAS Y GUARNICIONE</t>
  </si>
  <si>
    <t>CONSTRUCCIÓN DE MESETA DE CONCRETO (SEGÚN PROYECTO EJECUTIVO) A BASE DE CONCRETO F C=200 KG/CM2.,  ARMADO CON VARILLA No. 3, A CADA 15 CMS. A.S., PARA RECIBIR 4 LAVABOS OVALIN, DE 0.60 x 4.50 x 0.08 MTS. DE ESPESOR, FORRADO CON PLACA DE MÁRMOL TIPO</t>
  </si>
  <si>
    <t>CASETA DE BOMBAS</t>
  </si>
  <si>
    <t>PAVIMENTOS DE CONCRETO</t>
  </si>
  <si>
    <t>CE-108</t>
  </si>
  <si>
    <t>Domicilio de la empresa.</t>
  </si>
  <si>
    <t>1813000011</t>
  </si>
  <si>
    <t>SUMINISTRO Y COLOCACION DE ANCLA DE 3/8" PUNTA ROSCADA CON UNA  LONGITUD DE DESARROLLO DE 0.75 MTS.  INCLUYE; HABILITADO, PINTURA ANTICORROSIVA, HERRAMIENTA, MANO DE OBRA Y TODO LO NECESARIO PARA SU CORRECTA EJECUCION.</t>
  </si>
  <si>
    <t>CE-074</t>
  </si>
  <si>
    <t>SUMINISTRO Y COLOCACION DE MURO DE TABLACEMENTO UNA CARA PARA FORMACION DE ARCOS EN FACHADAS PRINCIPALES EN MARCA DUROCK O SIMILAR EN CALIDAD Y COSTO, FORMADO A BASE DE POSTES Y CANAL DE AMARRE GALVANIZADO, FIJADOS CON TORNILLOS, ACABADO CON CINTA DE</t>
  </si>
  <si>
    <t>FIRME DE CONCRETO F'c=100 KG/CM2 DE 10 CM DE ES PESOR; INCLUYE: NIVELACIÓN, COMPACTACIÓN, ACARREO, LIMPIEZA, CURADO, MANO DE OBRA Y TODO LO NECESARIO PARA SU CORRECTA EJECUCION.</t>
  </si>
  <si>
    <t>SUMINISTRO Y COLOCACION DE POSTE DE FO. CONICO CIRCULAR DE  9.00 M.  DE ALTURA DE 3 1/2" DE DIAMETRO; INCLUYE: ACARREO, FLETE, ANCLAS, PLOMEO, IZAJE, FIJACION, PINTURA ANTICORROSIVA Y ESMALTE COMEX-VELMAR, HERRAMIENTA MENOR, MANO DE OBRA Y TODO LO</t>
  </si>
  <si>
    <t>SUMINISTRO Y COLOCACION DE MURO DE TABLACEMENTO DOS CARAS EN MARCA DUROCK O SIMILAR EN CALIDAD Y COSTO, FORMADO A BASE DE POSTES Y CANAL DE AMARRE GALVANIZADO, FIJADOS CON TORNILLOS, ACABADO CON CINTA DE FIBRA DE VIDRIO, ACABADO FINO CON COMPUESTO BASE</t>
  </si>
  <si>
    <t>2501000063</t>
  </si>
  <si>
    <t>EJECUCIÓN. EJECUCION. TRABAJO TERMINADO EJECUCION. TRABAJO TERMINADO EJECUCION. TRABAJO TERMINADO EJECUCION. TRABAJO TERMINADO EJECUCION. TRABAJO TERMINADO EJECUCION. TRABAJO TERMINADO</t>
  </si>
  <si>
    <t>Total  19.- PISOS Y RECUBRIMIENTOS</t>
  </si>
  <si>
    <t>Volumen</t>
  </si>
  <si>
    <t>colonia</t>
  </si>
  <si>
    <t>Concepto para firma 3</t>
  </si>
  <si>
    <t>INSTALACION AUDIO, VOZ Y DATOS</t>
  </si>
  <si>
    <t>Total  CIMENTACIÓN</t>
  </si>
  <si>
    <t>CE-116</t>
  </si>
  <si>
    <t>19.- PISOS Y RECUBRIMIENTOS</t>
  </si>
  <si>
    <t>1310000011</t>
  </si>
  <si>
    <t>SUMINISTRO Y COLOCACION DE AZULEJO LISO EN MURO DE 20x30 CM, ASENTADO CON PEGA AZULEJO Y LECHADEADO CON CEMENTO BLANCO; INCLUYE: CORTES, AJUSTES, DESPERDICIOS, NIVELACIÓN, MANO DE OBRA, LIMPIEZA Y TODO LO NECESARIO PARA SU CORRECTA EJECUCION.</t>
  </si>
  <si>
    <t>CE-082</t>
  </si>
  <si>
    <t>SUMINISTRO Y COLOCACIÓN DE TOALLERO DE PORCELANA LAMOSA O SIMILAR; INCLUYE: ACARREO, APERTURA DEL HUECO EN MURO, COLOCACIÓN, AMACIZADO CON MORTERO DE CEMENTO-ARENA 1:4, LIMPIEZA, HERRAMIENTA MENOR, MANO DE OBRA Y TODO LO NECESARIO PARA SU CORRECTA</t>
  </si>
  <si>
    <t xml:space="preserve">ACERO DE REFUERZO EN MUROS Y COLUMNAS CON VARILLA DEL No. 3, Fy=4000 KG/CM2, DE 6.00 A 12.00 METROS DE ALTURA;  INCLUYE: ACARREOS INTERNOS, SUMINISTRO EN OBRA, HABILITADO, COLOCACIÓN, AMARRES, GANCHOS, TRASLAPES, DESPERDICIOS,  HERRAMIENTA MENOR, MANO DE </t>
  </si>
  <si>
    <t>Total  12.- CIMENTACION</t>
  </si>
  <si>
    <t xml:space="preserve">2  HOJA ABATIBLES; INCLUYE: ACARREO, CIMBRA, HERRAMIENTA, MANO DE OBRA Y TODO LO NECESARIO PARA SU CORRECTA EJECUCION. 200 KG/CM2. MURO DE TABIQUE ROJO RECOCIDO, APLANADO ESPONJEADO, EMBOQUILLASO, PINTURA VINILICA MCA. COMEX,  VARILLA COPPER-WELLD, NICHO </t>
  </si>
  <si>
    <t>OBRA Y TODO LO NECESARIO PARA SU CORRECTA EJECUCION. (CASETA DE VIGILANCIA)</t>
  </si>
  <si>
    <t>1108000032</t>
  </si>
  <si>
    <t>Registro IMSS de la empresa.</t>
  </si>
  <si>
    <t xml:space="preserve">Importe acumulado en la moneda del contrato </t>
  </si>
  <si>
    <t>CALIBRE 22, ANGULO PREMONTADO, PERFACINTA, REDIMIX, ANDAMIOS, HERRAMIENTA, SUMINISTROS, MANO DE OBRA, LIMPIEZA Y TODO LO NECESARIO PARA SU CORRECTA EJECUCIÓN. ANGULO PREMONTADO, PERFACINTA, REDIMIX, ANDAMIOS, HERRAMIENTA, SUMINISTROS, MANO DE OBRA,</t>
  </si>
  <si>
    <t>SUMINISTRO Y COLOCACION DE LUMINARIO EXTERIOR COLONIAL MEXICANO DE 175 WATTS, ACABADO COLOR NEGRO  INCLUYE: ANDAMIOS A 5 MTS DE ALTURA, INSTALACION, HERRAMIENTA, MANO DE OBRA Y MATERIALES.</t>
  </si>
  <si>
    <t>Total  25.- EQUIPOS CONTRA INCENDIOS</t>
  </si>
  <si>
    <t>SUMINISTRO Y COLOCACIÓN DE COLADERA NUM. 24 (PISO),  MARCA HELVEX; INCLUYE: ACARREO,  INSTALACIÓN,  SELLO CON MORTERO CEMENTO-ARENA, PROPORCIÓN 1:4, PRUEBAS, LIMPIEZA, HERRAMIENTA MENOR, MANO DE OBRA Y TODO LO NECESARIO PARA SU CORRECTA EJECUCION.</t>
  </si>
  <si>
    <t>MATERIALES PARA SU FIJACIÓN, PRUEBAS, HERRAMIENTA MENOR, MANO DE OBRA Y TODO LO NECESARIO PARA SU CORRECTA EJECUCION.</t>
  </si>
  <si>
    <t>CE-065</t>
  </si>
  <si>
    <t>CONSTRUCCIÓN DE POZO DE VISITA DE: 1.25 MTS. DE PROFUNDIDAD, PARA LINEAS DE DRENAJE CON TUBO DE 15 A 30 CMS DE DIÁMETRO, CON BASE CIRCULAR DE 0.90 MTS. DE DIÁMETRO INTERIOR CONSTRUIDO A BASE DE TABICÓN DE CONCRETO CON MEDIDAS DE 10X14X28 CMS. ASENTADO</t>
  </si>
  <si>
    <t>SUMINISTRO Y COLOCACION DE POSTES DE 3.00m. DE ALTURA PARA SOPORTE DE SEÑALAMIENTOS, FABRICADO A BASE DE TUBO DE FIERRO NEGRO DE 3" DE DIAM. CED. 30, REMATE SUPERIOR CURVO DE TUBO DE FIERRO NEGRO DE 2" DE DIAM. CED. 30, ACABADO CON PINTURA BLANCA, SEGUN</t>
  </si>
  <si>
    <t>50.- CONCEPTOS FUERA DEL TABULADOR</t>
  </si>
  <si>
    <t>Estado o provincia donde se localiza la obra.</t>
  </si>
  <si>
    <t>{puesto5}</t>
  </si>
  <si>
    <t>CIMBRA PARA  LOSA CON CIMBRAPLAY DE PINO DE 16 MM. Y MADERA DE PINO DE 3a. ACABADO APARENTE, MEDIDA POR SUPERFICIE DE CONTACTO, INCLUYE: MATERIALES, MANO DE OBRA EN HABILITADO, CIMBRADO, DESCIMBRADO Y TODO LO NECESARIO PARA SU CORRECTA EJECUCION.</t>
  </si>
  <si>
    <t>CE-028</t>
  </si>
  <si>
    <t>50SI001020</t>
  </si>
  <si>
    <t>Duración de la obra en dias habiles.</t>
  </si>
  <si>
    <t>Tipo de licitacion</t>
  </si>
  <si>
    <t>CE-085</t>
  </si>
  <si>
    <t>CONSTRUCCIÓN DE SUBDREN, A BASE DE TUBO DE P.V.C. PARA ALCANTARILLADO SANITARIO O PLUVIAL, SERIE 25 DE 8" (200 MM) DE DIÁMETRO, CON 6 LÍNEAS DE PERFORACIONES DE 1/2" @ 20 CMS., EN TRES-BOLILLO, INCLUYE: ACARREOS DENTRO Y FUERA DE LA OBRA, SUMINISTRO DE</t>
  </si>
  <si>
    <t>{puesto7}</t>
  </si>
  <si>
    <t>PLANTILLA DE CONCRETO F'c=100 KG/CM2 HECHO EN OBRA CON UN ESPESOR DE 6 CM, INCLUYE: PREPARACIÓN DEL ÁREA DE DESPLANTE Y TODO LO NECESARIO PARA SU CORRECTA EJECUCION.</t>
  </si>
  <si>
    <t>Sistema de Comunicaciones y Transportes, Sistema de Transporte Colectivo Metro, Administración General de Recursos, Línea 12 (Línea Dorada)</t>
  </si>
  <si>
    <t>CE-048</t>
  </si>
  <si>
    <t>BALAZO; INCLUYE: FIJACIÓN, HERRAMIENTA, SUMINISTRO DE LOS MATERIALES, ACARREOS DENTRO Y FUERA DE LA OBRA. BALAZO; INCLUYE: FIJACION, HERRAMIENTA, SUMISTRO DE LOS MATERIALES, ACARREOS DENTRO Y FUERA DE LA OBRA. TRABAJO TERMINADO.</t>
  </si>
  <si>
    <t>CONCRETO DE F`C= 250/CM2, CIMBRADO, DESCIMBRADO, APLANADO CON MORTERO CEMENTO-CAL-ARENA 1:2:6, ACABADO ESPONJEADO, PINTURA VINILICA Y ESMALTE Y TODO LO NECESARIO PARA SU CORRECTA EJECUCION.</t>
  </si>
  <si>
    <t>DATOS DE LA OBRA</t>
  </si>
  <si>
    <t>CONSTRUCCION      DE    MURO   DE  ACOMETIDA  DE 2.0 METROS DE ALTURA  X  1.30 METROS  DE ANCHO INCLUYE: PLANTILLA DE CONCRETO F'C=100KG/CM2., CIMBRA CON ZAPATA CORREDIZAS, CADENAS, CASTILLOS, LOSAS PARA NICHO, ARMADO CON ACERO # 3, CONCRETO F'=150</t>
  </si>
  <si>
    <t>SUMINISTRO Y COLOCACION DE REJILLA DE TRAFICO PESADO DE 1.15 DE ANCHO, HECHA A BASE DE PTR DE 2 1/2" X 2 1/2" CAL. 11 A CADA 6.40 CMS.Y MARCO DE ANGULO DE 2 1/2" X 1/4", CONTRAMARCO DE 3"X 1/4" Y 5 SOLERA DE 2" X 1/4" ACABADO CON PRIMARIO ESTRUCTURAL,</t>
  </si>
  <si>
    <t>CONECTORES, COPLES, CHALUPAS GALVANIZADAS, CHASIS, CABLES THW-LS /THHW-LS CAL. 12 PEGAMENTO P.V.C. HERRAMIENTA MENOR, MANO DE OBRA Y TODO LO NECESARIO PARA SU CORRECTA EJECUCION.</t>
  </si>
  <si>
    <t>M</t>
  </si>
  <si>
    <t>rfc</t>
  </si>
  <si>
    <t>DIFERENCIA</t>
  </si>
  <si>
    <t>fechaconvocatoria</t>
  </si>
  <si>
    <t>DREN PLUVIAL</t>
  </si>
  <si>
    <t>1702000460</t>
  </si>
  <si>
    <t>ACERO DE REFUERZO EN MUROS Y COLUMNAS, CON VARILLA DEL No. 4 AL 12, Fy=4000 KG/CM2, DE 0.00 A 3.00 MTS. DE ALTURA; INCLUYE: SUMINISTRO EN OBRA, ACARREOS INTERNOS, HABILITADO, COLOCACIÓN AMARRES, GANCHOS, TRASLAPES, DESPERDICIOS,  DOBLECES, HERRAMIENTA</t>
  </si>
  <si>
    <t>{partida}</t>
  </si>
  <si>
    <t>0.00 A 10.00 DE ALTURA.</t>
  </si>
  <si>
    <t>MANO DE OBRA Y TODO LO NECESARIO PARA SU CORRECTA EJECUCION.</t>
  </si>
  <si>
    <t>CHAFLÁN MORTERO CEMENTO-CAL-ARENA EN PROPORCIÓN 1:1:8 DE SECCIÓN TRIANGULAR DE 10 CM PULIDO A LLANA METÁLICA CON CEMENTO INCLUYE: MATERIALES, MANO DE OBRA, ACARREOS A CUALQUIER NIVEL, HERRAMIENTA, MANO DE OBRA, LIMPIEZA Y TODO LO NECESARIO PARA SU</t>
  </si>
  <si>
    <t>SUMINISTRO Y COLOCACION DE AMPLIFICADOS CON REPRODUCTOS CD/MP3 117 VCA IMPEDANCIA 4/8/6 DISTORSION TOTAL AL 1% A 1 KHZ RESPUESTA DE  FRECUANCIA  50 HZ A 15000 HZ-1-3DB MARCA STEREN INCLUYE; HERRAMIENTA, MANO DE OBRA Y TODO LO NECESARIO PARA SU CORRECTA</t>
  </si>
  <si>
    <t>CE-093</t>
  </si>
  <si>
    <t>direccioncliente</t>
  </si>
  <si>
    <t>SUMINISTRO  Y  COLOCACIÓN  DE  TINACO  VERTICAL  DE  PLÁSTICO  BICAPA  DE  1100  LT  CAPA  EXTERIOR  NEGRA, CAPA INTERIOR BLANCA, FABRICADO CON PLÁSTICOS AB ANTI-BACTERIAS, CON TAPA CLICK SEGÚN NORMA MEXICANA PARA CONSTRUCCIÓN Y FABRICACIÓN DE TINACOS</t>
  </si>
  <si>
    <t>SUMINISTRO Y COLOCACION DE PASAMANOS DE MADERA DE PINO DE 5X10 CMS. ACABADO TERMINADO INCLUYE BARNIZ, FIJACIÓN Y LO NECESARIO PARA SU ADECUADA CONSERVACIÓN.</t>
  </si>
  <si>
    <t>CONCRETO SIMPLE DE F c=200 Kg/Cm2 FABRICADO EN OBRA CON REVOLVEDORA PARA: LOSAS Y TRABES DE AZOTEA . TAMAÑO MÁXIMO DEL AGREGADO 19 MM. (3/4"),   BANCO DE PROCEDENCIA APROBADO POR LA SECRETARIA;  INCLUYE: ACARREO DENTRO DE LA OBRA, COLADO, VIBRADO,</t>
  </si>
  <si>
    <t>14.- ESTRUCTURA METALICA</t>
  </si>
  <si>
    <t>Total  14.- ESTRUCTURA METALICA</t>
  </si>
  <si>
    <t>{inicioestaestimación}</t>
  </si>
  <si>
    <t xml:space="preserve">SUMINISTRO Y COLOCACION DE TAPA  DE REGISTRO DE 80 X 80 CMS. DE LAMINA CALIBRE 14 ANTIDERRAPANTE, INCLUYE: BISAGRAS TIPO PERNO DE 25 X 3 MM., ANGULO DE 50 X 3 MM. Y 25 X 3 MM., CON ANCLAS DE ACERO No. 2 A CADA 40 CMS., PORTACANDADO, PINTURA ANTICORROSIVA </t>
  </si>
  <si>
    <t>Correo electrónico de la empresa</t>
  </si>
  <si>
    <t>MENOR, MANO DE OBRA Y TODO LO NECESARIO PARA SU CORRECTA EJECUCION. MENOR, MANO DE OBRA Y TODO LO NECESARIO PARA SU CORRECTA EJECUCION.</t>
  </si>
  <si>
    <t>COLADERAS, MANO DE OBRA Y  TODO LO NECESARIO PARA SU CORRECTA EJECUCION.</t>
  </si>
  <si>
    <t>SUMINISTRO Y COLOCACION DE SEÑALIZACION INFORMATIVA DE54.80 X 36.50 CMS. EN TROVICEL,  INCLUYE: MATERIAL DE FIJACION, HERRAMIENTA Y MANO DE OBRA, ACARREOS DENTRO, FUERA DE LA OBRA Y TODO LO NECESARIO PARA SU CORRECTA EJECUCION.</t>
  </si>
  <si>
    <t>SUMINISTRO Y COLOCACION DE PISO DE CONCRETO F'c=150 KG/CM2 DE 10 CMS. DE ESPESOR ACABADO PULIDO O RAYADO CON BROCHA DE PELO, LOSAS 3.06 X 2.00 METROS,  JUNTAS FRIAS ACABADOS CON VOLTEADOR Y REVOLVEDORA; INCLUYE: ACARREO, COLADO, CIMBRADO,  DESCIMBRADO</t>
  </si>
  <si>
    <t>AREA DE ESPERA DE UNIDADES</t>
  </si>
  <si>
    <t>Volumen estimado acumulado incluyendo la estimación actual</t>
  </si>
  <si>
    <t>A BASE DE ANGULO  DE 1"X1/8", MALLA CICLON CAL. 12.5, PORTA CANDADO, PINTURA  ANTICORROSIVA Y ESMALTE MCA. COMEX, CON 2 HOJA ABATIBLES; INCLUYE: ACARREO, CIMBRA, HERRAMIENTA, MANO DE OBRA Y TODO LO NECESARIO PARA SU CORRECTA EJECUCION.</t>
  </si>
  <si>
    <t>{clavedelcontrato}</t>
  </si>
  <si>
    <t>{titulos}</t>
  </si>
  <si>
    <t>CE-001</t>
  </si>
  <si>
    <t>CE-076</t>
  </si>
  <si>
    <t>coloniadelaobra</t>
  </si>
  <si>
    <t>1704000040</t>
  </si>
  <si>
    <t>Fecha de inicio de la obra (con 1 en programa de obra).</t>
  </si>
  <si>
    <t>1101000011</t>
  </si>
  <si>
    <t>Descripción de la moneda 2 en que se muestra el reporte.</t>
  </si>
  <si>
    <t>CE-039</t>
  </si>
  <si>
    <t xml:space="preserve">KG/CM2 Y  F'C=  200  KG/CM2.  MURO  DE  TABIQUE  ROJO  RECOCIDO,  APLANADO  ESPONJEADO,  EMBOQUILLADO, PINTURA VINILICA MCA. COMEX,  VARILLA COPPER-WELLD, NICHO A PUERTA DE ALUMINIO CON DUELA Y PORTACANDADO Y MIRILLA  DE ACRILICO DE 15 CMS DE ANCHO, CON  </t>
  </si>
  <si>
    <t>ACERO DE REFUERZO EN LOSAS Y TRABES DE ENTREPISO CON VARILLA NUM.2 Fy=2400 KG/CM2,  INCLUYE: ACARREOS INTERNOS, SUMINISTRO EN OBRA, HABILITADO, COLOCACIÓN,  AMARRES, GANCHOS, TRASLAPES, DESPERDICIOS,  DOBLECES, HERRAMIENTA MENOR, MANO DE OBRA Y TODO LO</t>
  </si>
  <si>
    <t>SUMINISTRO Y COLOCACION DE ESCALERA MARINA DE 0.50 MTS Y 3.20 MTS DE ALTURA HECHA A BASE DE TUBO Fo.No. DE 1"  C-30 Y ESCALONES DE 3/4", ACABADO CON PRIMER ANTICORROSIVO, MANO  DE OBRA, HERRAMIENTA Y MATERIALES.</t>
  </si>
  <si>
    <t>VALOR</t>
  </si>
  <si>
    <t>Total  MUROS DE CONTENSIÓN</t>
  </si>
  <si>
    <t>Telefono(s) de la empresa.</t>
  </si>
  <si>
    <t>CE-096</t>
  </si>
  <si>
    <t>Licitaciones y concursos</t>
  </si>
  <si>
    <t>1302000011</t>
  </si>
  <si>
    <t>Total  INSTALACION AUDIO VOZ Y DATOS</t>
  </si>
  <si>
    <t>direcciondelaobra</t>
  </si>
  <si>
    <t>remateprimeramoneda</t>
  </si>
  <si>
    <t>100216-14</t>
  </si>
  <si>
    <t>SUMINISTRO E INSTALACION DE FALDON DE 1.27 MTS. DE ALTURA A BASE DE PANEL METWALL 6+6, CONSTITUIDO POR 2 PLACAS DE FIBROCEMENTO DE 6 ML. DE ESPESOR CADA UNA UNIDAS POR UNA CAPA DE POLIURETANO (40 KG/M3) DE 50 MM DE ESPESOR INYECTADA EN LINEA CONTINUA,</t>
  </si>
  <si>
    <t>Total  17.- INSTALACION ELECTRICA</t>
  </si>
  <si>
    <t>MOBILIARIO URBANO</t>
  </si>
  <si>
    <t>Nombre del responsable de la firma 3</t>
  </si>
  <si>
    <t>Total  CUADRO  DE CARGAS GENERAL</t>
  </si>
  <si>
    <t>LLAVES ECONOMIZADORA DE CIERRE AUTOMATICO MOD. TV-120 MARCA HELVEX, CESPOL CROMADO, MATERIALES, DESPERDICIOS, MANO DE OBRA ESPECIALIZADA, HERRAMIENTAS, CORTES, ACARREOS DENTRO Y FUERA DE LA OBRA. TRABAJO TERMINADO.</t>
  </si>
  <si>
    <t>CE-059</t>
  </si>
  <si>
    <t>CE-100</t>
  </si>
  <si>
    <t>SUMINISTRO Y COLOCACION DE LLAVE SIAMESA INCLUYE; HERRAMIENTA, MANO DE OBRA Y TODO LO NECESARIO PARA SU CORRECTA EJECUCION.</t>
  </si>
  <si>
    <t>Descripción del concepto</t>
  </si>
  <si>
    <t>HERRAMIENTA Y MANO DE OBRA ESPECIALIZADA. TRABAJO TERMINADO.</t>
  </si>
  <si>
    <t>cmic</t>
  </si>
  <si>
    <t xml:space="preserve">ACARREO, ELEVACIÓN, CONEXIÓN A LA ALIMENTACIÓN, DESCARGA, HERRAMIENTA MENOR, MANO DE OBRA Y TODO LO NECESARIO PARA SU CORRECTA EJECUCION. NMX-C-374-1993-SECOFI,  ACCESORIOS: MULTICONECTOR REFORZADO, FLOTADOR No. 5, VÁLVULA DE ESFERA DE 3/4" CON REDUCCIÓN </t>
  </si>
  <si>
    <t>INC: ANCLAJE, HERRAMIENTA, MANO DE OBRA, MATERIALES, TRABAJO TERMINADO.</t>
  </si>
  <si>
    <t>PARA SU CORRECTA EJECUCION.</t>
  </si>
  <si>
    <t>e-Mail de la obra.</t>
  </si>
  <si>
    <t>Puesto o cargo del responsable de la firma 1</t>
  </si>
  <si>
    <t>{volumenestaestimacion}</t>
  </si>
  <si>
    <t>FABRICACION Y COLOCACION DE MUEBLE PARA RECEPCION DE EQUIPAJE DE 0.45 MTS DE ALTO Y 0.80 MTS DE ANCHO, CUBIERTA INTERIOR DE TRIPLAY DE 13 MM Y CUBIERTA EXTERIOR DE 19 MM, BASTIDOR VERTICAL DE 1 1/2" X 6", FIJACION AL PISO, ACABADO BARNIZ NATURAL, REMATE</t>
  </si>
  <si>
    <t>ALUMBRADO PUBLICO</t>
  </si>
  <si>
    <t>1102000021</t>
  </si>
  <si>
    <t>SELLADO INTERIOR DE CANALON CON ACRILASTIC, REMACHES Y DOBLECES DE LAMINA HASTA 3.05  DE LONGITUD, ANDAMIOS A 8.00 MTS DE ALTURA, ACARREOS DENTRO Y FUERA DE LA OBRA, TODO LO NECESARIO PARA SU CORRECTA EJECUCION.</t>
  </si>
  <si>
    <t>SUMINISTRO Y COLOCACIÓN DE PAPELERA DE PORCELANA LAMOSA O SIMILAR; INCLUYE: ACARREO, APERTURA DEL HUECO EN MURO, COLOCACIÓN, AMACIZADO CON MORTERO CEMENTO-ARENA 1:4, LIMPIEZA, HERRAMIENTA MENOR, MANO DE OBRA Y TODO LO NECESARIO PARA SU CORRECTA EJECUCION.</t>
  </si>
  <si>
    <t>{firma1}</t>
  </si>
  <si>
    <t>0.60X0.75 MTS Y COLUMNAS DE 0.3X0.50 MTS).</t>
  </si>
  <si>
    <t>1212000021</t>
  </si>
  <si>
    <t>DE PASAJUNTAS EN FRONTERAS, COLOCACION DEL CONCRETO CON REGLA VIBRATORIA Y VIBRADO MANUAL EN LAS ORILLAS, ACABADO SUPERFICIAL CON LLANA FLOTADORA Y ACABADO FINAL TEXTURIZADO-RALLADO CON PEINE METALICO, CURADO   CON CURACRETO APLICADO CON BOMBA DE</t>
  </si>
  <si>
    <t>DATOS ENCABEZADO</t>
  </si>
  <si>
    <t xml:space="preserve">FIJADO CON PARA METWALL, TORNILLO AUTOTALADRANTE  SMD53Z M19 Y RESANADOR METWALL BY COMEX CON SOPORTE BASTIDOR DE PTR DE 2"x2" CAL. 14, HASTA 10MTS. DE ALTURA; INCLUYE: ELEVACION CON GRUA EN FORMA MANUAL, ANDAMIOS HASTA 10MTS DE ALTURA, RESANE DE JUNTAS, </t>
  </si>
  <si>
    <t>Total  PAVIMENTACIONES, BANQUETAS Y GUARNICIONE</t>
  </si>
  <si>
    <t>LO NECESARIO PARA CORRECTA EJECUCION.</t>
  </si>
  <si>
    <t>SUMINISTRO, FABRICACION Y MONTAJE DE MURO DE TABLAROCA, UNA CARA;  INCLUYE: SU TRAZO, BASTIDOR FORMADO POR CANAL GALVANIZADO ANCLADO A PISO Y/O MURO Y POSTE GALVANIZADO @ 61CM, FIJACION DE HOJAS CON TORNILLOS AUTOROSCABLES, SELLO Y CALAFATEO DE JUNTAS CON</t>
  </si>
  <si>
    <t>SUMINISTRO Y COLOCACION DE CABLE VINANEL XXI THW-LS/THHW-LS, 600 VOLTS, CALIBRE 1/0 MARCA CONDUMEX, LATINCASA, CONDUCTORES MONTERREY; INCLUYE: ACARREOS, TENDIDO, CINTA AISLANTE, LUBRICACION, GUIAS, AISLAMIENTO DE PUNTA, CONEXIONES, ANDAMIOS, HERRAMIENTA</t>
  </si>
  <si>
    <t>1303000021</t>
  </si>
  <si>
    <t>SUMINISTRO Y COLOCACION DE CONCRETO ESTAMPADO DE 10 CMS DE ESPESOR PARA AREA DE ANDENES Y ACCESOS COLOR  MADERA  TIPO  CANTERA INC, CONCRETO F'C= 150 KG/CM2 APLICACION DE COLOR, MOLDES, ACARREOS, ELABORACION DE CONCRETO HECHO EN OBRA, ACARREOS LIBRES,</t>
  </si>
  <si>
    <t>SUMINISTRO Y COLOCACION DE REGISTRO CON VENTANA PARA TRANSFORMADOR PREFABRICADO DE MEDIA TENSION EN BANQUETA TIPO 3, CFE-TN-BT3FRMTB4  DE 1.75 X 1.75 X 1.75  METROS, NORMA C.F.E., SIN TAPA; INCLUYE: ACARREO, FLETE, MANIOBRAS DE COLOCACION CON EQUIPO</t>
  </si>
  <si>
    <t>Total  JARDINERIA</t>
  </si>
  <si>
    <t>1712000070</t>
  </si>
  <si>
    <t>{importeliquido}</t>
  </si>
  <si>
    <t>MATERIALES, MANO DE OBRA, HERRAMIENTA Y TODO LO NECESARIO PARA SU CORRECTA EJECUCION.</t>
  </si>
  <si>
    <t>AHORRO</t>
  </si>
  <si>
    <t>Concepto para firma 8</t>
  </si>
  <si>
    <t>EJECUCION. ACARREOS, MEDIDO COMPACTO CON MATERIAL MEJORADO, HERRAMIENTA MENOR, MANO DE OBRA Y TODO LO NECESARIO PARA SU CORRECTA EJECUCION.</t>
  </si>
  <si>
    <t>Total del presupuesto segunda moneda.</t>
  </si>
  <si>
    <t>1103000011</t>
  </si>
  <si>
    <t>1213000011</t>
  </si>
  <si>
    <t>Total  50.- CONCEPTOS FUERA DEL TABULADOR</t>
  </si>
  <si>
    <t>CON PERFACINTA Y REDIMIX, BOQUILLAS Y ESQUINEROS GALVANIZADOS, CORTES, AJUSTES, DESPERDICIOS, LIMPIEZA. CON TABLAROCA DE 13 MM. DE ESPESOR Y TODO LO NECESARIO PARA SU CORRECTA EJECUCION.</t>
  </si>
  <si>
    <t>HERRAMIENTA, MANO DE OBRA.</t>
  </si>
  <si>
    <t>DE MATERIAL A LAS CEPAS, EQUIPO PARA PRUEBA Y MANIOBRAS LOCALES Y TODO LO NECESARIO PARA SU CORRECTA EJECUCIÓN. DE MATERIAL A LAS CEPAS, EQUIPO PARA PRUEBA Y MANIOBRAS LOCALES. INCLUYE TODO LO NECESARIO PARA SU CORRECTA EJECUCION. TRABAJO TERMINADO</t>
  </si>
  <si>
    <t>HIDRÁULICA, ACARREO, PLOMEADO, NIVELACIÓN, SELLADO CON SILICÓN, CORTES, DESPERDICIOS, HERRAMIENTA, LIMPIEZA, MANO DE OBRA Y TODO LO NECESARIO PARA SU CORRECTA EJECUCIÓN (SEGÚN PROYECTO EJECUTIVO PLANO HE-03, REF C-3,C-4)</t>
  </si>
  <si>
    <t>1310000041</t>
  </si>
  <si>
    <t>CE-087</t>
  </si>
  <si>
    <t>Código del vendedor.</t>
  </si>
  <si>
    <t>Importe acumulado estimado incluyendo la estimación actual</t>
  </si>
  <si>
    <t>Total  JARDINES Y ÁREAS VERDES</t>
  </si>
  <si>
    <t>SUMINISTRO Y COLOCACION DE VARILLA COOPERWELD DE 3/4" X 3.00 MTS DE LARGO, INCLUYE: COLOCACION, ACARREOS DENTRO Y FUERA DE LA OBRA, MANO DE OBRA, HERRAMIENTA Y LO NECESARIO PARA SU CORRECTA EJECUCION.</t>
  </si>
  <si>
    <t>RELLENO DE GRAVA GRADUADA DE 5 CM. PARA FILTRO PERIMETRAL EN POZO DE ABSORCIÓN;  INCLUYE: ACARREO A 20 MTS, HERRAMIENTA MENOR, MANO DE OBRA Y TODO LO NECESARIO PARA SU CORRECTA EJECUCION.</t>
  </si>
  <si>
    <t>SUMINISTRO Y COLOCACION DE TRANSFORMADOR TRIFASICO TIPO PEDESTAL DE 75KVA CON RELACION DE TRANSFORMACION DE 3F 13200-220/127V  TIPO PEDESTAL, MARCA PROLEC; INCLUYE: ACARREO, FLETE AL LUGAR DE LA OBRA, MANIOBRAS  DE COLOCACION CON EQUIPO HIDRAULICO,</t>
  </si>
  <si>
    <t>Decimales para redondeo de importes.</t>
  </si>
  <si>
    <t>{concepto3}</t>
  </si>
  <si>
    <t>SUMINISTRO Y COLOCACION DE REGISTRO PREFABRICADO DE BAJA TENSION EN BANQUETA TIPO 1, CAT. CFE-TN-RBTB-1 DE 0.50 X 0.80 X 0.65 METROS, NORMA C.F.E., CON TAPA Y MARCO; INCLUYE: ACARREO, FLETE, MANIOBRAS DE COLOCACION CON EQUIPO HIDRAULICO, HERRAMIENTA</t>
  </si>
  <si>
    <t>SUMINISTRO Y COLOCACION DE ETIQUETA DE ROMPASE EN CASO DE INCENDIO INCLUYE: MATERIALES, MANO DE OBRA, HERRAMIENTA Y TODO LO NECESARIO PARA SU CORRECTA EJECUCION.</t>
  </si>
  <si>
    <t>1310000061</t>
  </si>
  <si>
    <t>1201000031</t>
  </si>
  <si>
    <t>FORRADO DE LA LOSA CON LA PLACA, LLAVES ECONOMIZADORA DE CIERRE AUTOMÁTICO MOD. TV-120 MARCA HELVEX, CESPOL CROMADO, MATERIALES, DESPERDICIOS, MANO DE OBRA ESPECIALIZADA, HERRAMIENTAS, CORTES, ACARREOS DENTRO Y FUERA DE LA OBRA. DE COLOR BEIGE ACABADO</t>
  </si>
  <si>
    <t>MEZCLADO, TENDIDO Y COMPACTADO DE MATERIAL PETREO. INCLUYE TODO LO NECESARIO PARA SU CORRECTA EJECUCION.</t>
  </si>
  <si>
    <t>ACERO PARA REFUERZO EN CADENAS Y CASTILLOS, CON VARILLA DEL NO. 2 FY= 2400 KG/CM2, INCLUYE: ACARREOS INTERNOS, SUMINISTRO EN OBRA, HABILITADO, COLOCACIÓN,  AMARRES, GANCHOS, TRASLAPES, DESPERDICIOS, DOBLECES, HERRAMIENTA MENOR, MANO DE OBRA Y TODO LO</t>
  </si>
  <si>
    <t>50SI001005</t>
  </si>
  <si>
    <t>SUMINISTRO Y COLOCACION DE ESCALERA METALICA HELICOIDAL HECHA CON TUBO DE 0.61 MTS DE DIAMETRO y 6 MTS DE ALTURA, TUERCA Y ANCLA DE SUJECION DE ALTA RESISTENCIA DE 3/4", PLACA DE ACERO A-36 DE 5/8", ESCALONES HECHOS A BASE DE PLACA DE ACERO DE 1/4",</t>
  </si>
  <si>
    <t>RFC de la empresa.</t>
  </si>
  <si>
    <t>2009/00028</t>
  </si>
  <si>
    <t>PAGO DE TRAMITES Y DERECHOS</t>
  </si>
  <si>
    <t>EXTRAORDINARIOS</t>
  </si>
  <si>
    <t>{concepto5}</t>
  </si>
  <si>
    <t>SUMINISTRO Y COLOCACION DE GABINETE PARA HIDRANTE 30 M EMPOTRAR O SOBREPONER CON PUERTA INCLUYE: MATERIALES, MANO DE OBRA, HERRAMIENTA Y TODO LO NECESARIO PARA SU CORRECTA EJECUCION.</t>
  </si>
  <si>
    <t>CE-111</t>
  </si>
  <si>
    <t>Remate de la moneda 2</t>
  </si>
  <si>
    <t>ACARREOS EN CAMIÓN CON CARGA MANUAL DE TIERRA Y MATERIAL MIXTO, PRODUCTO DE LAS EXCAVACIONES QUE NO SEAN ROCA, MEDIDO SUELTO. PRIMER KILÓMETRO PAVIMENTO Y TODO LO NECESARIO PARA SU CORRECTA EJECUCION.</t>
  </si>
  <si>
    <t>1401000024</t>
  </si>
  <si>
    <t>OBRA Y TODO LO NECESARIO PARA SU CORRECTA EJECUCION.</t>
  </si>
  <si>
    <t>1906000041</t>
  </si>
  <si>
    <t xml:space="preserve">SALIDA DE CONTACTO POR PISO MONOFASICO DUPLEX POLARIZADO CAT-M565M, CON PLACA DE ALUMINIO ANODIZADO CAT 95101 IF-3H, 15 AMP. 220 VOLTS. EN CAJA DE LAMINA GALVANIZADA  CON TUBO CONDUIT P.V.C. PESADO MARCA ARROW-HART, INCLUYE; ACARREO, PRUEBAS, CONEXIONES, </t>
  </si>
  <si>
    <t>PAGO DE CONEXION A LA RED TELEFONICA DE TELEFONOS DE MEXICO (TELMEX), PARA SERVICIO DE TELEFONIA, INTERNET, VOZ Y DATOS.</t>
  </si>
  <si>
    <t>SUMINISTRO Y COLOCACIÓN DE CANCELES VARIAS MEDIDAS PARA FORMAR PUERTAS DE ACCESO FABRICADA A BASE DE PERFILES DE ALUMINIO COLOR NATURAL DE 3" Y  CRISTAL CLARO DE 6.00 MM DE ESPESOR; INCLUYE: PUERTA DOBLE EN LÍNEA 1750 CON 4 JALADERAS TIPO COAHUILA, 2</t>
  </si>
  <si>
    <t>1715000040</t>
  </si>
  <si>
    <t>{importeacumulado}</t>
  </si>
  <si>
    <t>CE-040</t>
  </si>
  <si>
    <t>2401000020</t>
  </si>
  <si>
    <t>SUMINISTRO Y COLOCACION DE CABLE TELEFONICO UTP NIVEL 6, INCLUYE: ACARREOS, TENDIDO, CINTA AISLANTE,  GUIAS, AISLAMIENTO DE PUNTA, CONEXIONES, ANDAMIOS, HERRAMIENTA MENOR, MANO DE OBRA Y TODO LO NECESARIO PARA SU CORRECTA EJECUCION.</t>
  </si>
  <si>
    <t xml:space="preserve">ACERO DE REFUERZO EN MUROS Y COLUMNAS CON VARILLA DEL No. 2, Fy=2400 KG/CM2, DE 6.00 A 12.00 METROS DE ALTURA;  INCLUYE: ACARREOS INTERNOS, SUMINISTRO EN OBRA, HABILITADO, COLOCACIÓN, AMARRES, GANCHOS, TRASLAPES, DESPERDICIOS,  HERRAMIENTA MENOR, MANO DE </t>
  </si>
  <si>
    <t>LO NECESARIO PARA SU CORRECTA EJECUCION. LO NECESARIO PARA SU CORRECTA EJECUCION.</t>
  </si>
  <si>
    <t>MUROS DE CONTENSIÓN</t>
  </si>
  <si>
    <t>SUMINISTRO Y COLOCACIÓN DE W.C., MARCA VITROMEX COLOR BLANCO; INCLUYE: FLUXOMETRO DE PEDAL MOD. 310-32, MARCA HELVEX O SIMILAR EN CALIDAD Y COSTO. , INSTALACIÓN A LA ALIMENTACIÓN Y DESAG E, PRUEBAS, CONEXIONES, LLAVE DE PASO, HERRAMIENTA, MA INSTALACIÓN</t>
  </si>
  <si>
    <t>totalpresupuestoprimeramoneda</t>
  </si>
  <si>
    <t>SUMINISTRO Y APLICACIÓN DE PINTURA VINILICA DE 5000 CICLOS DE LAVADO COMO MINIMO CALIDAD "A" SEGUN LA NOM-U-97-1981 EN MUROS Y PLAFONES ,  INCLUYE: LIMPIEZA, PREPARACION DE LA SUPERFICIE, MATERIALES, MANO DE OBRA, HERRAMIENTA, ANDAMIOS Y TODO LO</t>
  </si>
  <si>
    <t>email</t>
  </si>
  <si>
    <t>COLOCACIÓN Y FORRADO DE LA LOSA DE CONCRETO CON LA PLACA DE MÁRMOL, LLAVES ECONOMIZADORAS DE CIERRE AUTOMÁTICO, MODELO TV-120 MARCA HELVEX, CESPOL CROMADO, MATERIALES, DESPERDICIOS, MANO DE OBRA, HERRAMIENTAS, CORTES, ACARREOS DENTRO Y FUERA DE LA OBRA.</t>
  </si>
  <si>
    <t>codigovendedor</t>
  </si>
  <si>
    <t>ACERO PARA REFUERZO EN CIMENTACIÓN CON VARILLA NO.4, 5, 6 AL 12 Fy=4200 KG/CM2, INCLUYE: SUMINISTRO EN OBRA, ACARREOS INTERNOS, HABILITADO, COLOCACIÓN, AMARRE, GANCHOS, TRASLAPES, DESPERDICIOS,  DOBLECES, HERRAMIENTA MENOR, MANO DE OBRA Y TODO LO</t>
  </si>
  <si>
    <t>LIMPIEZA TRAZO Y NIVELACIÓN EN ÁREA DE DESPLANTE DE EDIFICACIONES. INCLUYE TODO LO NECESARIO PARA SU CORRECTA EJECUCION.</t>
  </si>
  <si>
    <t>nombrevendedor</t>
  </si>
  <si>
    <t>CORRECTA</t>
  </si>
  <si>
    <t>CE-023</t>
  </si>
  <si>
    <t>CE-098</t>
  </si>
  <si>
    <t>1203000031</t>
  </si>
  <si>
    <t>cargocontacto</t>
  </si>
  <si>
    <t>SUMINISTRO Y COLOCACION DE LAMPARA INDUSTRIAL  TIPO CAMPANA DE ACRILICO DE 175 WATTS INC. BALASTRO, CABLE DE USO RUDO, CADENA DE SOPORTE, ELEVACIONES A 8 MTS DE ALTURA, MATERIALES, HERRAMIENTA MENOR Y TODO LO NECESARIO PARA SU CORRECTA EJECUCION.</t>
  </si>
  <si>
    <t>Nombre del responsable de la firma 5</t>
  </si>
  <si>
    <t>50SI001053</t>
  </si>
  <si>
    <t>2501000103</t>
  </si>
  <si>
    <t>CE-102</t>
  </si>
  <si>
    <t>Total  AGUA POTABLE</t>
  </si>
  <si>
    <t>EXTERNOS, HERRAMIENTA, PRUEBAS, INSTALACIÓN Y MANO DE OBRA ESPECIALIZADA. Y EXTERNOS, HERRAMIENTA, PRUEBAS, INSTALACION Y MANO DE OBRA ESPECIALIZADA. TRABAJO TERMINADO.</t>
  </si>
  <si>
    <t>SUMINISTRO Y COLOCACION DE CABLE DE ENERGÍA VULCANEL 2000 XLP  EP CON PANTALLA Y CUBIERTA DE PVC PARA 15 KV, CALIBRE 1/0, MARCA CONDUCTORES MONTERREY, LATINCASA, CONDUMEX; INCLUYE: ACARREOS, TENDIDO, CORTE, CONEXIONES, ANDAMIOS, HERRAMIENTA MENOR, MANO</t>
  </si>
  <si>
    <t>SUMINISTRO Y COLOCACION DE SEÑALIZACION INFORMATIVA DE 50.50 CMS DE DIAMETRO. EN TROVICEL,  INCLUYE: MATERIAL DE FIJACION, HERRAMIENTA Y MANO DE OBRA, ACARREOS DENTRO, FUERA DE LA OBRA Y TODO LO NECESARIO PARA SU CORRECTA EJECUCION</t>
  </si>
  <si>
    <t>BAJADA PLUVIAL</t>
  </si>
  <si>
    <t>1507000031</t>
  </si>
  <si>
    <t>Cargo del responsable de la obra.</t>
  </si>
  <si>
    <t>50SI001016</t>
  </si>
  <si>
    <t>SUMINISTRO Y COLOCACION DE SEÑALIZACION RESTRICTIVA/PREVENTIVA DE 0.47x0.47 m. ACABADO ESMALTE CON IMPRESION SERIGRAFICA, REFLEJANTE GRADO INGENIERIA ALTA INTENSIDAD, INCLUYE: MATERIAL DE FIJACION, HERRAMIENTA Y MANO DE OBRA, ACARREOS DENTRO Y FUERA DE</t>
  </si>
  <si>
    <t xml:space="preserve">SUMINISTRO Y COLOCACIÓN DE SEPARACIÓN DE MURO COLUMNA, CON CANAL DE LAMINA CALIBRE No.18, DE 0.28 MTS., DE DESARROLLO, CON PLACA DE POLIESTIRENO DE 3/4" X 15 CMS. DE ANCHO FIJADA A COLUMNA O CASTILLO CON CLAVOS MULTITIPO PPS DE 2"X5/16", FIJADAS MEDIANTE </t>
  </si>
  <si>
    <t>JARDINERIA</t>
  </si>
  <si>
    <t>CE-006</t>
  </si>
  <si>
    <t>JARDINES Y ÁREAS VERDES</t>
  </si>
  <si>
    <t>SUMINISTRO Y COLOCACIÓN DE MORTERO GROUT  DE 5CM DE ESPESOR NO METÁLICO EN COLUMNAS PARA RECIBIR ESTRUCTURA METÁLICA; INCLUYE: ELEVACIÓN A CUALQUIER ALTURA, HERRAMIENTA, MANO DE OBRA Y TODO LO NECESARIO PARA SU CORRECTA EJECUCIÓN (EN COLUMNAS DE</t>
  </si>
  <si>
    <t>fechaterminacion</t>
  </si>
  <si>
    <t>3.00 MTS DE ALTURA, CORTE EN PLAFONES, FLETE, ELEVACION, CONEXIONES, PRUEBAS, MANIOBRAS DE COLOCACION, HERRAMIENTA MENOR, MANO DE OBRA Y TODO LO NECESARIO PARA SU CORRECTA EJECUCION.</t>
  </si>
  <si>
    <t>Importe líquido o neto de la estimación.</t>
  </si>
  <si>
    <t>Total  PAVIMENTACION DE CONCRETO HIDRAULICO</t>
  </si>
  <si>
    <t>{parcial}</t>
  </si>
  <si>
    <t>Total  BAJADA PLUVIAL</t>
  </si>
  <si>
    <t>SUMINISTRO, COLOCACIÓN Y NIVELACIÓN DE FALSO PLAFOND DE TABLAROCA (12.7 MM.), CON SUSPENSIÓN OCULTA, HASTA 5.50 MTS. DE ALTURA PROMEDIO; INCLUYE: BALACEADO, COLGANTERIA A BASE DE ALAMBRE GALVANIZADO No. 14, ALAMBRE RECOCIDO No. 16, CANALETA DE 38 MM.</t>
  </si>
  <si>
    <t>50SI001036</t>
  </si>
  <si>
    <t>1508000021</t>
  </si>
  <si>
    <t>1815000131</t>
  </si>
  <si>
    <t>CUADRO  DE CARGAS GENERAL</t>
  </si>
  <si>
    <t>México</t>
  </si>
  <si>
    <t>CE-051</t>
  </si>
  <si>
    <t>1103000013</t>
  </si>
  <si>
    <t>CARPINTERIA</t>
  </si>
  <si>
    <t>1213000013</t>
  </si>
  <si>
    <t>Responsable de la obra.</t>
  </si>
  <si>
    <t>Nombre del responsable de la firma 8</t>
  </si>
  <si>
    <t>FIBRA DE VIDRIO, ACABADO FINO CON COMPUESTO BASE COAT, ANDAMIOS A 8.00 METROS DE ALTURA, HERRAMIENTAS, MANO DE OBRA, Y LO NECESARIO PARA SU CORRECTA EJECUCION.</t>
  </si>
  <si>
    <t>ESMALTE 100 COMEX, ACARREOS DENTRO Y FUERA DE LA OBRA, HERRAMIENTA, MATERIALES, MANO DE OBRA Y LO NECESARIO PARA SU CORRECTA EJECUCION. (PROYECTO E-06)</t>
  </si>
  <si>
    <t>1815000151</t>
  </si>
  <si>
    <t>M2</t>
  </si>
  <si>
    <t>1509000011</t>
  </si>
  <si>
    <t>{folioauxiliarestimacion}</t>
  </si>
  <si>
    <t>Puesto o cargo del responsable de la firma 6</t>
  </si>
  <si>
    <t>SUMINISTRO Y COLOCACIÓN DE ESPEJO DE 40 X 60 CM. CON MARCO DE ALUMINIO Y BASTIDOR DE MADERA;  INCLUYE: ACARREOS, MATERIALES PARA SU FIJACION, HERRAMIENTA MENOR,  MANO SDE OBRA Y TODO LO NECESARIO PARA SU CORRECTA EJECUCION.</t>
  </si>
  <si>
    <t>SUMINISTRO Y TENDIDO DE TUBO CONDUIT DE P.V.C. PESADO DE 32 MM  DIAMETRO; INCLUYE:  ACARREO, MATERIALES  PARA SU FIJACION Y SOPORTERIA, ANDAMIOS, HERRAMIENTA MENOR, MANO DE OBRA Y TODO LO NECESARIO PARA SU CORRECTA EJECUCION.</t>
  </si>
  <si>
    <t>PROYECTO EJECUTIVO PLANO HE-30, REF. C-1)</t>
  </si>
  <si>
    <t>cargo</t>
  </si>
  <si>
    <t>ACERO DE REFUERZO EN LOSAS Y TRABES DE AZOTEA CON VARILLA NUM. 3 Fy=4000 KG/CM2;  INCLUYE: ACARREOS INTERNOS, SUMINISTRO EN OBRA, HABILITADO, COLOCACIÓN,  AMARRES, GANCHOS, TRASLAPES, DESPERDICIOS, DOBLECES, HERRAMIENTA MENOR, MANO DE OBRA Y TODO LO</t>
  </si>
  <si>
    <t>A LA ALIMENTACIÓN DE LA RED DE AGUA Y AL DESAG E, PRUEBAS, CONEXIONES, LLAVE DE PASO, HERRAMIENTA, MANO DE OBRA. DE PASO, HERRAMIENTA, MANO DE OBRA, TRABAJO TERMINADO - SEGUN PROYECTO.</t>
  </si>
  <si>
    <t>CE-034</t>
  </si>
  <si>
    <t>ML</t>
  </si>
  <si>
    <t>2108000035</t>
  </si>
  <si>
    <t>Total  DREN PLUVIAL</t>
  </si>
  <si>
    <t>ACERO DE REFUERZO EN LOSAS Y TRABES DE ENTREPISO CON VARILLA NO. 4 AL 12 Fy=4000 KG/CM2; INCLUYE: ACARREOS INTERNOS, SUMINISTRO EN OBRA, HABILITADO, COLOCACIÓN,  AMARRES, GANCHOS, TRASLAPES, DESPERDICIOS, DOBLECES, HERRAMIENTA MENOR, MANO DE OBRA Y TODO</t>
  </si>
  <si>
    <t>11.-PRELIMINARES</t>
  </si>
  <si>
    <t>1302000081</t>
  </si>
  <si>
    <t>SUMINISTRO Y TENDIDO DE TIERRA VEGETAL PARA JARDIN; INCLUYE: ACARREO, TENDIDO, MANIOBRAS DE COLOCACION, HERRAMIENTA MENOR, MANO DE OBRA Y TODO LO NECESARIO PARA SU CORRECTA EJECUCION.</t>
  </si>
  <si>
    <t>Total  TERRACERIAS</t>
  </si>
  <si>
    <t>VOLUMEN DE PROYECTO</t>
  </si>
  <si>
    <t>CE-113</t>
  </si>
  <si>
    <t>codigopostalcliente</t>
  </si>
  <si>
    <t>{detalle}</t>
  </si>
  <si>
    <t>LA MISMA, ACARREOS INTERNOS Y EXTERNOS, MATERIALES PARA EL JUNTEO, MANO DE OBRA ESPECIALIZADA, HERRAMIENTA, EQUIPO MENOR Y TODO LO NECESARIO PARA SU CORRECTA EJECUCION. EN LA MISMA, ACARREOS INTERNOS Y EXTERNOS, MATERIALES PARA EL JUNTEO, MANO DE OBRA</t>
  </si>
  <si>
    <t>{firma6}</t>
  </si>
  <si>
    <t>1203000062</t>
  </si>
  <si>
    <t>MURO DIVISORIO DE COVINTEC DE 10 CMS.  APLANADO CON MORTERO CEM-ARENA 1:5 ACABADO RUSTICO, TRABAJO TERMINADO INCLUYE, ANCLAJES, UNIONES Y TRASLAPES, Y LO NECESARIO PARA SU CORRECTA EJECUCIÓN</t>
  </si>
  <si>
    <t>DESPERDICIOS, FLETE DE LA FABRICA  A LA OBRA, ACARREOS INTERNOS Y EXTERNOS, MANIOBRAS DE MONTAJE, MANO DE OBRA ESPECIALIZADA PARA LA CORRECTA COLOCACIÓN, EL SELLADO Y LAS PRUEBAS FINALES. DESPERDICIOS, FLETE DE LA FABRICA  A LA OBRA, ACARREOS INTERNOS Y</t>
  </si>
  <si>
    <t>CJTO</t>
  </si>
  <si>
    <t>Y ESMALTE, HERRAMIENTA, MANO DE OBRA Y TODO LO NECESARIO PARA SU CORRECTA EJECUCION.</t>
  </si>
  <si>
    <t>ACERO PARA REFUERZO EN CIMENTACIÓN CON VARILLA NO. 3 Fy = 4200 KG/CM2, INCLUYE: SUMINISTRO EN OBRA, ACARREOS INTERNOS, HABILITADO, COLOCACIÓN, AMARRE, GANCHOS, TRASLAPES, DESPERDICIOS,  DOBLECES EN CUALQUIER ELEMENTO ESTRUCTURAL, HERRAMIENTA MENOR, MANO</t>
  </si>
  <si>
    <t>CE-017</t>
  </si>
  <si>
    <t>Total  SEÑALIZACION DE LA OBRA</t>
  </si>
  <si>
    <t>domicilio</t>
  </si>
  <si>
    <t>1303000071</t>
  </si>
  <si>
    <t>FORJADO DE ESCALONES DE TABIQUE DE 15 CM DE PERAL TE Y 30 CM DE HUELLA, ASENTADO CON MORTERO CEMENTO ARENA 1:5; INCLUYE: ACARREOS, NIVELACIÓN, MATERIA LES, MANO DE OBRA Y TODO LO NECESARIO PARA SU CORRECTA EJECUCION.</t>
  </si>
  <si>
    <t>SUMINISTRO Y COLOCACION DE INTERRUPTOR TERMOMAGNETICO TIPO QO DE 1 POLO 15  A  50 AMPER'S, MARCA SQUARE'D; INCLUYE: ACARREO, CONEXIÓN, PRUEBA, HERRAMIENTA MENOR, MANO DE OBRA Y TODO LO NECESARIO PARA SU CORRECTA EJECUCION.</t>
  </si>
  <si>
    <t>{firma8}</t>
  </si>
  <si>
    <t>1103000061</t>
  </si>
  <si>
    <t>SUMINISTRO Y COLOCACION DE PISO INTERCERAMIC EN ESCALONES DE 17 CMS. DE PERALTE Y 30 CMS. DE HUELLA ASENTADO CON MORTERO CEMENTO-ARENA 1:4,  CORTES, LECHADEADO CON CEMENTO BLANCO,; INCLUYE: ACARREO, NIVELACIÓN, DESPERDICIOS, AJUSTE, JUNTEADO CON ARENA,</t>
  </si>
  <si>
    <t>SUMINISTRO Y COLOCACION DE TUBO GALVANIZADO, CED-40 DE 3" PARA VENTILACIÓN CON NIPLE DE 30 CM., CODO DE 90 GRADOS, "T" DE 3", TAPÓN CAPA CON PERFORACIONES DE 1/16"; INCLUYE: ACARREO, HERRAMIENTA MENOR, MANO DE OBRA Y TODO LO NECESARIO PARA SU CORRECTA</t>
  </si>
  <si>
    <t>REFUERZO CENTRAL CON PTR 2X2" CAL. 12, CUBIERTA DE ESCALON CON LAMINA ANTIDERRAPANTE CAL .12, PASAMANOS DE PERFIL TUBULAR REDONDO DE 2", SOLERA DE 2"X1/4", REDONDO DE 1"; INCLUYE: VIGA DE IPR DE 203 MMX15 KG/ML EMPOTRADA A TRABE ESTRUCTURAL T-2, PINTURA</t>
  </si>
  <si>
    <t>CE-062</t>
  </si>
  <si>
    <t>LIMPIEZA Y TODO LO NECESARIO PARA SU CORRECTA EJECUCION. TRABAJO TERMINADO</t>
  </si>
  <si>
    <t>SUMINISTRO Y COLOCACIÓN DE PUERTA DE MADERA A BASE DE TAMBOR DE TRIPLAY DE 3 MM ACABADO EN BARNIZ NATURAL, BASTIDOR DE 1  " X 4" CMS DE ESPESOR, CHAMBRANA DE 5X3 CMS DE ESPESOR, INCLUYE: CHAPA MCA YALE CILÍNDRICA SEGÚN PROYECTO EJECUTIVO P-2,P-3,P-4,P-5</t>
  </si>
  <si>
    <t>ACERO DE REFUERZO EN LOSAS Y TRABES DE AZOTEA CON VARILLA NO. 2 Fy= 2400 KG/CM2&gt;;  INCLUYE: ACARREOS INTERNOS, SUMINISTRO EN OBRA, HABILITADO, COLOCACIÓN,  AMARRES, GANCHOS, TRASLAPES, DESPERDICIOS, DOBLECES, HERRAMIENTA MENOR,  MANO DE OBRA Y TODO LO</t>
  </si>
  <si>
    <t>{ImporteAcumulado}</t>
  </si>
  <si>
    <t>{importecontrato}</t>
  </si>
  <si>
    <t>{iniciocontrato}</t>
  </si>
  <si>
    <t>{fincontrato}</t>
  </si>
  <si>
    <t>SECRETARIA DE INFRAESTRUCTURA</t>
  </si>
  <si>
    <t>TRAMITE DE PAGO DE ESTIMACIONES</t>
  </si>
  <si>
    <t>CONCENTRADO DE VOLUMENES</t>
  </si>
  <si>
    <t>NO. DE CONTRATO:</t>
  </si>
  <si>
    <t>OBRA:</t>
  </si>
  <si>
    <t>ESTIMACION No:</t>
  </si>
  <si>
    <t>LOCALIDAD:</t>
  </si>
  <si>
    <t>MUNICIPIO:</t>
  </si>
  <si>
    <t>PERIODO DE EJECUCION:</t>
  </si>
  <si>
    <t>AL:</t>
  </si>
  <si>
    <t>FECHA DE INICIO Y TERMINO CONTRATO:</t>
  </si>
  <si>
    <t>al</t>
  </si>
  <si>
    <t>FECHA DE ELABORACIÓN:</t>
  </si>
  <si>
    <t>DIRECCIÓN OPERATIVA :</t>
  </si>
  <si>
    <t>VOLUMEN</t>
  </si>
  <si>
    <t>P.UNITARIO</t>
  </si>
  <si>
    <t>IMPORTE</t>
  </si>
  <si>
    <t>CODIGO</t>
  </si>
  <si>
    <t>CONCEPTO</t>
  </si>
  <si>
    <t>UNIDAD</t>
  </si>
  <si>
    <t>PROYECTO</t>
  </si>
  <si>
    <t xml:space="preserve">(+) </t>
  </si>
  <si>
    <t>(- )</t>
  </si>
  <si>
    <t>ESTIMADO</t>
  </si>
  <si>
    <t>{CantidadEstimaciones}</t>
  </si>
  <si>
    <t>{tituloestimaciones}</t>
  </si>
  <si>
    <t>{ImporteAhorro}</t>
  </si>
  <si>
    <t>{ImportePerdida}</t>
  </si>
  <si>
    <t>{VolumenAhorro}</t>
  </si>
  <si>
    <t>{VolumenPerdida}</t>
  </si>
  <si>
    <t>{pie de página}</t>
  </si>
  <si>
    <t>Monto esta hoja:</t>
  </si>
  <si>
    <t>Acumulado:</t>
  </si>
  <si>
    <t>{acumuladoant}</t>
  </si>
  <si>
    <t>Acumulado Anterior:</t>
  </si>
  <si>
    <t>Inporte acumulado hasta la estimacion anterior</t>
  </si>
  <si>
    <t>MI EMPRESA</t>
  </si>
  <si>
    <t>Domicilio de MI EMPRESA</t>
  </si>
  <si>
    <t>Colonia de MI EMPRESA</t>
  </si>
  <si>
    <t>XAXX010101000</t>
  </si>
  <si>
    <t>55-0000-0000</t>
  </si>
  <si>
    <t>micorreo@miempresa.com.mx</t>
  </si>
  <si>
    <t>ENCARGADO CORRESPONDIENTE</t>
  </si>
  <si>
    <t>Nombre del VENDEDOR</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</si>
</sst>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d\-mmm\-yyyy"/>
    <numFmt numFmtId="165" formatCode="&quot;$&quot;#,##0.00"/>
    <numFmt numFmtId="166" formatCode="dd/mm/yyyy;@"/>
    <numFmt numFmtId="167" formatCode="#,##0.000000"/>
    <numFmt numFmtId="168" formatCode="#,##0.0000"/>
    <numFmt numFmtId="169" formatCode="[$-80A]d&quot; de &quot;mmmm&quot; de &quot;yyyy;@"/>
    <numFmt numFmtId="170" formatCode="dd\-mmmm\-yyyy"/>
  </numFmts>
  <fonts count="27" x14ac:knownFonts="1">
    <font>
      <sz val="10"/>
      <color indexed="64"/>
      <name val="Arial"/>
    </font>
    <font>
      <u/>
      <sz val="10"/>
      <color theme="10"/>
      <name val="Arial"/>
      <family val="2"/>
    </font>
    <font>
      <b/>
      <sz val="8"/>
      <color indexed="64"/>
      <name val="Arial"/>
      <family val="2"/>
    </font>
    <font>
      <b/>
      <sz val="10"/>
      <color indexed="64"/>
      <name val="Arial"/>
      <family val="2"/>
    </font>
    <font>
      <sz val="8"/>
      <color indexed="64"/>
      <name val="Arial"/>
      <family val="2"/>
    </font>
    <font>
      <b/>
      <sz val="9"/>
      <color indexed="64"/>
      <name val="Arial"/>
      <family val="2"/>
    </font>
    <font>
      <b/>
      <sz val="11"/>
      <color indexed="64"/>
      <name val="Arial"/>
      <family val="2"/>
    </font>
    <font>
      <sz val="10"/>
      <color theme="0" tint="-0.49995422223578601"/>
      <name val="Arial"/>
      <family val="2"/>
    </font>
    <font>
      <sz val="10"/>
      <color indexed="64"/>
      <name val="Arial"/>
      <family val="2"/>
    </font>
    <font>
      <sz val="10"/>
      <name val="Arial"/>
      <family val="2"/>
    </font>
    <font>
      <b/>
      <sz val="10"/>
      <name val="Arial"/>
      <family val="2"/>
    </font>
    <font>
      <sz val="8"/>
      <name val="Arial"/>
      <family val="2"/>
    </font>
    <font>
      <sz val="7"/>
      <name val="Arial"/>
      <family val="2"/>
    </font>
    <font>
      <sz val="9"/>
      <name val="Arial"/>
      <family val="2"/>
    </font>
    <font>
      <b/>
      <sz val="8"/>
      <name val="Tahoma"/>
      <family val="2"/>
    </font>
    <font>
      <b/>
      <sz val="11"/>
      <name val="Arial"/>
      <family val="2"/>
    </font>
    <font>
      <b/>
      <sz val="12"/>
      <name val="Arial"/>
      <family val="2"/>
    </font>
    <font>
      <sz val="8"/>
      <name val="Arial"/>
      <family val="2"/>
    </font>
    <font>
      <sz val="8"/>
      <color rgb="FF0070C0"/>
      <name val="Arial"/>
      <family val="2"/>
    </font>
    <font>
      <b/>
      <sz val="8"/>
      <name val="Arial"/>
      <family val="2"/>
    </font>
    <font>
      <sz val="7"/>
      <name val="Arial Narrow"/>
      <family val="2"/>
    </font>
    <font>
      <sz val="6"/>
      <name val="Andalus"/>
      <family val="1"/>
    </font>
    <font>
      <b/>
      <sz val="8"/>
      <color indexed="12"/>
      <name val="Arial"/>
      <family val="2"/>
    </font>
    <font>
      <b/>
      <sz val="8"/>
      <name val="Arial"/>
      <family val="2"/>
    </font>
    <font>
      <sz val="7"/>
      <name val="Arial"/>
      <family val="2"/>
    </font>
    <font>
      <sz val="10"/>
      <name val="Arial"/>
      <family val="2"/>
    </font>
    <font>
      <sz val="10"/>
      <name val="Arial"/>
    </font>
  </fonts>
  <fills count="7">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theme="6" tint="-0.24994659260841701"/>
        <bgColor indexed="64"/>
      </patternFill>
    </fill>
    <fill>
      <patternFill patternType="solid">
        <fgColor indexed="9"/>
      </patternFill>
    </fill>
    <fill>
      <patternFill patternType="solid">
        <fgColor indexed="42"/>
      </patternFill>
    </fill>
  </fills>
  <borders count="4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double">
        <color indexed="64"/>
      </left>
      <right/>
      <top style="double">
        <color indexed="64"/>
      </top>
      <bottom/>
      <diagonal/>
    </border>
    <border>
      <left/>
      <right style="double">
        <color indexed="64"/>
      </right>
      <top style="thin">
        <color indexed="64"/>
      </top>
      <bottom style="thin">
        <color indexed="64"/>
      </bottom>
      <diagonal/>
    </border>
    <border>
      <left style="double">
        <color indexed="64"/>
      </left>
      <right/>
      <top/>
      <bottom/>
      <diagonal/>
    </border>
    <border>
      <left/>
      <right style="thin">
        <color indexed="64"/>
      </right>
      <top style="thin">
        <color indexed="64"/>
      </top>
      <bottom/>
      <diagonal/>
    </border>
    <border>
      <left/>
      <right/>
      <top/>
      <bottom style="double">
        <color indexed="64"/>
      </bottom>
      <diagonal/>
    </border>
    <border>
      <left/>
      <right style="double">
        <color indexed="64"/>
      </right>
      <top style="double">
        <color indexed="64"/>
      </top>
      <bottom/>
      <diagonal/>
    </border>
    <border>
      <left/>
      <right style="thin">
        <color indexed="64"/>
      </right>
      <top/>
      <bottom/>
      <diagonal/>
    </border>
    <border>
      <left style="thin">
        <color indexed="64"/>
      </left>
      <right style="thin">
        <color indexed="64"/>
      </right>
      <top style="thin">
        <color indexed="64"/>
      </top>
      <bottom/>
      <diagonal/>
    </border>
    <border>
      <left style="double">
        <color indexed="64"/>
      </left>
      <right style="double">
        <color indexed="64"/>
      </right>
      <top/>
      <bottom/>
      <diagonal/>
    </border>
    <border>
      <left style="double">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top style="double">
        <color indexed="64"/>
      </top>
      <bottom/>
      <diagonal/>
    </border>
    <border>
      <left/>
      <right style="double">
        <color indexed="64"/>
      </right>
      <top/>
      <bottom/>
      <diagonal/>
    </border>
    <border>
      <left/>
      <right/>
      <top style="double">
        <color indexed="64"/>
      </top>
      <bottom style="thin">
        <color indexed="64"/>
      </bottom>
      <diagonal/>
    </border>
    <border>
      <left style="double">
        <color indexed="64"/>
      </left>
      <right/>
      <top style="thin">
        <color indexed="64"/>
      </top>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diagonal/>
    </border>
    <border>
      <left style="thin">
        <color indexed="64"/>
      </left>
      <right style="thin">
        <color indexed="64"/>
      </right>
      <top/>
      <bottom style="thin">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right/>
      <top style="hair">
        <color indexed="64"/>
      </top>
      <bottom/>
      <diagonal/>
    </border>
    <border>
      <left/>
      <right style="double">
        <color indexed="64"/>
      </right>
      <top style="hair">
        <color indexed="64"/>
      </top>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top/>
      <bottom style="double">
        <color indexed="64"/>
      </bottom>
      <diagonal/>
    </border>
    <border>
      <left/>
      <right/>
      <top/>
      <bottom style="hair">
        <color indexed="64"/>
      </bottom>
      <diagonal/>
    </border>
    <border>
      <left/>
      <right style="double">
        <color indexed="64"/>
      </right>
      <top/>
      <bottom style="hair">
        <color indexed="64"/>
      </bottom>
      <diagonal/>
    </border>
  </borders>
  <cellStyleXfs count="7">
    <xf numFmtId="0" fontId="0" fillId="0" borderId="0"/>
    <xf numFmtId="0" fontId="1" fillId="0" borderId="0" applyNumberFormat="0" applyFill="0" applyBorder="0" applyAlignment="0" applyProtection="0">
      <alignment vertical="top"/>
      <protection locked="0"/>
    </xf>
    <xf numFmtId="0" fontId="8" fillId="0" borderId="0"/>
    <xf numFmtId="0" fontId="9" fillId="0" borderId="0"/>
    <xf numFmtId="0" fontId="25" fillId="0" borderId="0"/>
    <xf numFmtId="0" fontId="26" fillId="0" borderId="0"/>
    <xf numFmtId="0" fontId="9" fillId="0" borderId="0"/>
  </cellStyleXfs>
  <cellXfs count="229">
    <xf numFmtId="0" fontId="0" fillId="0" borderId="0" xfId="0"/>
    <xf numFmtId="0" fontId="2" fillId="0" borderId="0" xfId="0" applyNumberFormat="1" applyFont="1" applyFill="1" applyBorder="1" applyAlignment="1">
      <alignment horizontal="center" vertical="top"/>
    </xf>
    <xf numFmtId="0" fontId="0" fillId="2" borderId="1" xfId="0" applyFont="1" applyFill="1" applyBorder="1" applyAlignment="1">
      <alignment vertical="top"/>
    </xf>
    <xf numFmtId="0" fontId="3" fillId="2" borderId="4" xfId="0" applyFont="1" applyFill="1" applyBorder="1" applyAlignment="1">
      <alignment vertical="top" wrapText="1"/>
    </xf>
    <xf numFmtId="0" fontId="3" fillId="3" borderId="6" xfId="0" applyFont="1" applyFill="1" applyBorder="1" applyAlignment="1">
      <alignment horizontal="center" vertical="top"/>
    </xf>
    <xf numFmtId="0" fontId="4" fillId="0" borderId="0" xfId="0" applyFont="1" applyBorder="1" applyAlignment="1">
      <alignment vertical="top"/>
    </xf>
    <xf numFmtId="166" fontId="3" fillId="2" borderId="1" xfId="0" applyNumberFormat="1" applyFont="1" applyFill="1" applyBorder="1" applyAlignment="1">
      <alignment vertical="top" wrapText="1"/>
    </xf>
    <xf numFmtId="0" fontId="4" fillId="0" borderId="8" xfId="0" applyNumberFormat="1" applyFont="1" applyFill="1" applyBorder="1" applyAlignment="1">
      <alignment horizontal="centerContinuous"/>
    </xf>
    <xf numFmtId="49" fontId="3" fillId="2" borderId="1" xfId="0" applyNumberFormat="1" applyFont="1" applyFill="1" applyBorder="1" applyAlignment="1">
      <alignment vertical="top" wrapText="1"/>
    </xf>
    <xf numFmtId="0" fontId="4" fillId="0" borderId="9" xfId="0" applyNumberFormat="1" applyFont="1" applyFill="1" applyBorder="1" applyAlignment="1">
      <alignment horizontal="centerContinuous"/>
    </xf>
    <xf numFmtId="0" fontId="4" fillId="0" borderId="10" xfId="0" applyNumberFormat="1" applyFont="1" applyFill="1" applyBorder="1" applyAlignment="1">
      <alignment horizontal="centerContinuous"/>
    </xf>
    <xf numFmtId="0" fontId="3" fillId="3" borderId="11" xfId="0" applyFont="1" applyFill="1" applyBorder="1" applyAlignment="1">
      <alignment horizontal="center" vertical="top" wrapText="1"/>
    </xf>
    <xf numFmtId="0" fontId="4" fillId="0" borderId="12" xfId="0" applyNumberFormat="1" applyFont="1" applyFill="1" applyBorder="1" applyAlignment="1"/>
    <xf numFmtId="0" fontId="4" fillId="0" borderId="0" xfId="0" applyNumberFormat="1" applyFont="1" applyFill="1" applyAlignment="1">
      <alignment horizontal="centerContinuous"/>
    </xf>
    <xf numFmtId="0" fontId="4" fillId="0" borderId="13" xfId="0" applyNumberFormat="1" applyFont="1" applyFill="1" applyBorder="1" applyAlignment="1">
      <alignment horizontal="centerContinuous"/>
    </xf>
    <xf numFmtId="164" fontId="2" fillId="0" borderId="10" xfId="0" applyNumberFormat="1" applyFont="1" applyFill="1" applyBorder="1" applyAlignment="1">
      <alignment horizontal="centerContinuous"/>
    </xf>
    <xf numFmtId="0" fontId="0" fillId="4" borderId="4" xfId="0" applyFill="1" applyBorder="1" applyAlignment="1">
      <alignment vertical="top"/>
    </xf>
    <xf numFmtId="0" fontId="0" fillId="2" borderId="15" xfId="0" applyFill="1" applyBorder="1" applyAlignment="1">
      <alignment vertical="top"/>
    </xf>
    <xf numFmtId="0" fontId="4" fillId="0" borderId="16" xfId="0" applyNumberFormat="1" applyFont="1" applyFill="1" applyBorder="1" applyAlignment="1">
      <alignment horizontal="center"/>
    </xf>
    <xf numFmtId="0" fontId="4" fillId="0" borderId="15" xfId="0" applyNumberFormat="1" applyFont="1" applyFill="1" applyBorder="1" applyAlignment="1">
      <alignment horizontal="center" vertical="center"/>
    </xf>
    <xf numFmtId="0" fontId="4" fillId="0" borderId="17" xfId="0" applyNumberFormat="1" applyFont="1" applyFill="1" applyBorder="1" applyAlignment="1">
      <alignment horizontal="center"/>
    </xf>
    <xf numFmtId="165" fontId="2" fillId="0" borderId="0" xfId="0" applyNumberFormat="1" applyFont="1"/>
    <xf numFmtId="0" fontId="0" fillId="0" borderId="18" xfId="0" applyNumberFormat="1" applyFont="1" applyFill="1" applyBorder="1" applyAlignment="1"/>
    <xf numFmtId="164" fontId="4" fillId="0" borderId="0" xfId="0" applyNumberFormat="1" applyFont="1" applyFill="1" applyAlignment="1"/>
    <xf numFmtId="0" fontId="4" fillId="0" borderId="10" xfId="0" applyNumberFormat="1" applyFont="1" applyFill="1" applyBorder="1" applyAlignment="1">
      <alignment horizontal="right"/>
    </xf>
    <xf numFmtId="164" fontId="5" fillId="0" borderId="19" xfId="0" applyNumberFormat="1" applyFont="1" applyFill="1" applyBorder="1" applyAlignment="1">
      <alignment horizontal="centerContinuous"/>
    </xf>
    <xf numFmtId="0" fontId="8" fillId="2" borderId="7" xfId="2" applyFill="1" applyBorder="1" applyAlignment="1">
      <alignment vertical="top"/>
    </xf>
    <xf numFmtId="165" fontId="2" fillId="0" borderId="5" xfId="0" applyNumberFormat="1" applyFont="1" applyFill="1" applyBorder="1"/>
    <xf numFmtId="164" fontId="2" fillId="0" borderId="20" xfId="0" applyNumberFormat="1" applyFont="1" applyFill="1" applyBorder="1" applyAlignment="1">
      <alignment horizontal="centerContinuous"/>
    </xf>
    <xf numFmtId="0" fontId="0" fillId="2" borderId="1" xfId="2" applyFont="1" applyFill="1" applyBorder="1" applyAlignment="1">
      <alignment vertical="top"/>
    </xf>
    <xf numFmtId="0" fontId="3" fillId="4" borderId="14" xfId="0" applyFont="1" applyFill="1" applyBorder="1" applyAlignment="1">
      <alignment vertical="top" wrapText="1"/>
    </xf>
    <xf numFmtId="0" fontId="3" fillId="2" borderId="4" xfId="0" applyNumberFormat="1" applyFont="1" applyFill="1" applyBorder="1" applyAlignment="1">
      <alignment vertical="top" wrapText="1"/>
    </xf>
    <xf numFmtId="0" fontId="4" fillId="0" borderId="21" xfId="0" applyNumberFormat="1" applyFont="1" applyFill="1" applyBorder="1" applyAlignment="1">
      <alignment horizontal="centerContinuous"/>
    </xf>
    <xf numFmtId="0" fontId="4" fillId="0" borderId="8" xfId="0" applyNumberFormat="1" applyFont="1" applyFill="1" applyBorder="1" applyAlignment="1"/>
    <xf numFmtId="0" fontId="4" fillId="0" borderId="10" xfId="0" applyNumberFormat="1" applyFont="1" applyFill="1" applyBorder="1" applyAlignment="1"/>
    <xf numFmtId="0" fontId="4" fillId="0" borderId="0" xfId="0" applyNumberFormat="1" applyFont="1" applyFill="1" applyAlignment="1">
      <alignment horizontal="justify" vertical="top"/>
    </xf>
    <xf numFmtId="165" fontId="4" fillId="0" borderId="0" xfId="0" applyNumberFormat="1" applyFont="1" applyBorder="1" applyAlignment="1">
      <alignment horizontal="right" vertical="top"/>
    </xf>
    <xf numFmtId="0" fontId="4" fillId="0" borderId="0" xfId="0" applyNumberFormat="1" applyFont="1" applyFill="1" applyAlignment="1">
      <alignment horizontal="center"/>
    </xf>
    <xf numFmtId="0" fontId="4" fillId="0" borderId="22" xfId="0" applyNumberFormat="1" applyFont="1" applyFill="1" applyBorder="1" applyAlignment="1">
      <alignment horizontal="center" vertical="center"/>
    </xf>
    <xf numFmtId="165" fontId="3" fillId="2" borderId="1" xfId="0" applyNumberFormat="1" applyFont="1" applyFill="1" applyBorder="1" applyAlignment="1">
      <alignment vertical="top" wrapText="1"/>
    </xf>
    <xf numFmtId="0" fontId="0" fillId="4" borderId="2" xfId="0" applyFill="1" applyBorder="1" applyAlignment="1">
      <alignment vertical="top"/>
    </xf>
    <xf numFmtId="0" fontId="4" fillId="0" borderId="23" xfId="0" applyNumberFormat="1" applyFont="1" applyFill="1" applyBorder="1" applyAlignment="1">
      <alignment horizontal="center"/>
    </xf>
    <xf numFmtId="0" fontId="0" fillId="2" borderId="1" xfId="0" applyFill="1" applyBorder="1" applyAlignment="1">
      <alignment horizontal="left" vertical="top"/>
    </xf>
    <xf numFmtId="0" fontId="0" fillId="2" borderId="1" xfId="0" applyFill="1" applyBorder="1" applyAlignment="1">
      <alignment vertical="top"/>
    </xf>
    <xf numFmtId="0" fontId="4" fillId="0" borderId="24" xfId="0" applyNumberFormat="1" applyFont="1" applyFill="1" applyBorder="1" applyAlignment="1">
      <alignment horizontal="center" vertical="center"/>
    </xf>
    <xf numFmtId="0" fontId="6" fillId="3" borderId="4" xfId="0" applyFont="1" applyFill="1" applyBorder="1" applyAlignment="1">
      <alignment horizontal="centerContinuous" vertical="top" wrapText="1"/>
    </xf>
    <xf numFmtId="0" fontId="4" fillId="0" borderId="0" xfId="0" applyNumberFormat="1" applyFont="1" applyFill="1" applyAlignment="1"/>
    <xf numFmtId="0" fontId="2" fillId="0" borderId="12" xfId="0" applyNumberFormat="1" applyFont="1" applyFill="1" applyBorder="1" applyAlignment="1">
      <alignment horizontal="center" vertical="top"/>
    </xf>
    <xf numFmtId="0" fontId="2" fillId="0" borderId="26" xfId="0" applyNumberFormat="1" applyFont="1" applyFill="1" applyBorder="1" applyAlignment="1">
      <alignment horizontal="center" vertical="top"/>
    </xf>
    <xf numFmtId="0" fontId="0" fillId="2" borderId="7" xfId="0" applyFont="1" applyFill="1" applyBorder="1" applyAlignment="1">
      <alignment vertical="top"/>
    </xf>
    <xf numFmtId="15" fontId="4" fillId="0" borderId="0" xfId="0" applyNumberFormat="1" applyFont="1" applyFill="1" applyAlignment="1">
      <alignment horizontal="centerContinuous"/>
    </xf>
    <xf numFmtId="0" fontId="0" fillId="2" borderId="25" xfId="0" applyFont="1" applyFill="1" applyBorder="1" applyAlignment="1">
      <alignment vertical="top"/>
    </xf>
    <xf numFmtId="0" fontId="7" fillId="0" borderId="0" xfId="0" applyFont="1" applyAlignment="1">
      <alignment horizontal="right"/>
    </xf>
    <xf numFmtId="0" fontId="0" fillId="0" borderId="0" xfId="0" applyAlignment="1">
      <alignment horizontal="left"/>
    </xf>
    <xf numFmtId="0" fontId="4" fillId="0" borderId="20" xfId="0" applyNumberFormat="1" applyFont="1" applyFill="1" applyBorder="1" applyAlignment="1"/>
    <xf numFmtId="0" fontId="4" fillId="0" borderId="0" xfId="0" applyNumberFormat="1" applyFont="1" applyFill="1" applyAlignment="1">
      <alignment vertical="center"/>
    </xf>
    <xf numFmtId="0" fontId="4" fillId="0" borderId="0" xfId="0" applyNumberFormat="1" applyFont="1" applyFill="1" applyAlignment="1">
      <alignment vertical="top"/>
    </xf>
    <xf numFmtId="0" fontId="3" fillId="0" borderId="0" xfId="0" applyFont="1" applyAlignment="1">
      <alignment horizontal="centerContinuous"/>
    </xf>
    <xf numFmtId="0" fontId="2" fillId="0" borderId="20" xfId="0" applyNumberFormat="1" applyFont="1" applyFill="1" applyBorder="1" applyAlignment="1">
      <alignment horizontal="centerContinuous"/>
    </xf>
    <xf numFmtId="0" fontId="4" fillId="0" borderId="27" xfId="0" applyNumberFormat="1" applyFont="1" applyFill="1" applyBorder="1" applyAlignment="1"/>
    <xf numFmtId="167" fontId="4" fillId="0" borderId="0" xfId="0" applyNumberFormat="1" applyFont="1" applyAlignment="1">
      <alignment horizontal="right" vertical="top"/>
    </xf>
    <xf numFmtId="0" fontId="7" fillId="0" borderId="0" xfId="0" applyFont="1" applyAlignment="1">
      <alignment horizontal="left"/>
    </xf>
    <xf numFmtId="0" fontId="2" fillId="0" borderId="0" xfId="0" applyNumberFormat="1" applyFont="1" applyFill="1"/>
    <xf numFmtId="164" fontId="5" fillId="0" borderId="8" xfId="0" applyNumberFormat="1" applyFont="1" applyFill="1" applyBorder="1" applyAlignment="1">
      <alignment horizontal="centerContinuous"/>
    </xf>
    <xf numFmtId="0" fontId="4" fillId="0" borderId="28" xfId="0" applyNumberFormat="1" applyFont="1" applyFill="1" applyBorder="1" applyAlignment="1">
      <alignment horizontal="right"/>
    </xf>
    <xf numFmtId="165" fontId="4" fillId="0" borderId="0" xfId="0" applyNumberFormat="1" applyFont="1" applyFill="1" applyAlignment="1">
      <alignment horizontal="right" vertical="top"/>
    </xf>
    <xf numFmtId="0" fontId="4" fillId="0" borderId="0" xfId="0" applyNumberFormat="1" applyFont="1" applyFill="1" applyBorder="1" applyAlignment="1">
      <alignment horizontal="center"/>
    </xf>
    <xf numFmtId="0" fontId="3" fillId="4" borderId="1" xfId="0" applyFont="1" applyFill="1" applyBorder="1" applyAlignment="1">
      <alignment vertical="top" wrapText="1"/>
    </xf>
    <xf numFmtId="168" fontId="4" fillId="0" borderId="0" xfId="0" applyNumberFormat="1" applyFont="1" applyFill="1" applyAlignment="1">
      <alignment horizontal="right" vertical="top"/>
    </xf>
    <xf numFmtId="0" fontId="3" fillId="0" borderId="0" xfId="0" applyFont="1"/>
    <xf numFmtId="0" fontId="3" fillId="4" borderId="4" xfId="0" applyFont="1" applyFill="1" applyBorder="1" applyAlignment="1">
      <alignment vertical="top" wrapText="1"/>
    </xf>
    <xf numFmtId="0" fontId="4" fillId="0" borderId="0" xfId="0" applyFont="1" applyAlignment="1">
      <alignment horizontal="center" vertical="top"/>
    </xf>
    <xf numFmtId="0" fontId="6" fillId="4" borderId="7" xfId="0" applyFont="1" applyFill="1" applyBorder="1" applyAlignment="1">
      <alignment horizontal="centerContinuous" vertical="top"/>
    </xf>
    <xf numFmtId="0" fontId="0" fillId="0" borderId="12" xfId="0" applyNumberFormat="1" applyFont="1" applyFill="1" applyBorder="1" applyAlignment="1"/>
    <xf numFmtId="15" fontId="4" fillId="0" borderId="0" xfId="0" applyNumberFormat="1" applyFont="1" applyFill="1" applyAlignment="1">
      <alignment horizontal="left"/>
    </xf>
    <xf numFmtId="0" fontId="4" fillId="0" borderId="29" xfId="0" applyNumberFormat="1" applyFont="1" applyFill="1" applyBorder="1" applyAlignment="1">
      <alignment horizontal="center"/>
    </xf>
    <xf numFmtId="0" fontId="4" fillId="0" borderId="0" xfId="0" applyNumberFormat="1" applyFont="1" applyFill="1" applyBorder="1" applyAlignment="1">
      <alignment horizontal="center" vertical="top"/>
    </xf>
    <xf numFmtId="0" fontId="3" fillId="0" borderId="0" xfId="0" applyFont="1" applyAlignment="1">
      <alignment horizontal="center"/>
    </xf>
    <xf numFmtId="164" fontId="5" fillId="0" borderId="13" xfId="0" applyNumberFormat="1" applyFont="1" applyFill="1" applyBorder="1" applyAlignment="1">
      <alignment horizontal="centerContinuous"/>
    </xf>
    <xf numFmtId="0" fontId="4" fillId="0" borderId="18" xfId="0" applyNumberFormat="1" applyFont="1" applyFill="1" applyBorder="1" applyAlignment="1">
      <alignment horizontal="center" vertical="top"/>
    </xf>
    <xf numFmtId="0" fontId="2" fillId="0" borderId="0" xfId="0" applyNumberFormat="1" applyFont="1" applyFill="1" applyAlignment="1">
      <alignment horizontal="left"/>
    </xf>
    <xf numFmtId="0" fontId="0" fillId="0" borderId="0" xfId="0" applyBorder="1"/>
    <xf numFmtId="0" fontId="0" fillId="2" borderId="15" xfId="0" applyFont="1" applyFill="1" applyBorder="1" applyAlignment="1">
      <alignment vertical="top"/>
    </xf>
    <xf numFmtId="0" fontId="4" fillId="0" borderId="0" xfId="0" applyFont="1" applyAlignment="1">
      <alignment vertical="top"/>
    </xf>
    <xf numFmtId="0" fontId="8" fillId="2" borderId="1" xfId="2" applyFill="1" applyBorder="1" applyAlignment="1">
      <alignment vertical="top"/>
    </xf>
    <xf numFmtId="0" fontId="4" fillId="0" borderId="30" xfId="0" applyNumberFormat="1" applyFont="1" applyFill="1" applyBorder="1" applyAlignment="1">
      <alignment horizontal="center" vertical="top"/>
    </xf>
    <xf numFmtId="0" fontId="4" fillId="0" borderId="7" xfId="0" applyNumberFormat="1" applyFont="1" applyFill="1" applyBorder="1" applyAlignment="1">
      <alignment horizontal="centerContinuous"/>
    </xf>
    <xf numFmtId="0" fontId="4" fillId="0" borderId="0" xfId="0" applyFont="1" applyAlignment="1">
      <alignment horizontal="justify" vertical="top" wrapText="1"/>
    </xf>
    <xf numFmtId="0" fontId="3" fillId="3" borderId="11" xfId="0" applyFont="1" applyFill="1" applyBorder="1" applyAlignment="1">
      <alignment horizontal="center" vertical="top"/>
    </xf>
    <xf numFmtId="0" fontId="0" fillId="4" borderId="14" xfId="0" applyFill="1" applyBorder="1" applyAlignment="1">
      <alignment vertical="top"/>
    </xf>
    <xf numFmtId="0" fontId="6" fillId="3" borderId="7" xfId="0" applyFont="1" applyFill="1" applyBorder="1" applyAlignment="1">
      <alignment horizontal="centerContinuous" vertical="top" wrapText="1"/>
    </xf>
    <xf numFmtId="0" fontId="0" fillId="2" borderId="7" xfId="2" applyFont="1" applyFill="1" applyBorder="1" applyAlignment="1">
      <alignment vertical="top"/>
    </xf>
    <xf numFmtId="166" fontId="3" fillId="2" borderId="15" xfId="0" applyNumberFormat="1" applyFont="1" applyFill="1" applyBorder="1" applyAlignment="1">
      <alignment vertical="top" wrapText="1"/>
    </xf>
    <xf numFmtId="0" fontId="4" fillId="0" borderId="31" xfId="0" applyNumberFormat="1" applyFont="1" applyFill="1" applyBorder="1" applyAlignment="1">
      <alignment horizontal="centerContinuous"/>
    </xf>
    <xf numFmtId="49" fontId="4" fillId="0" borderId="0" xfId="0" applyNumberFormat="1" applyFont="1" applyAlignment="1">
      <alignment vertical="top"/>
    </xf>
    <xf numFmtId="0" fontId="3" fillId="2" borderId="1" xfId="0" applyFont="1" applyFill="1" applyBorder="1" applyAlignment="1">
      <alignment horizontal="left" vertical="top" wrapText="1"/>
    </xf>
    <xf numFmtId="0" fontId="3" fillId="4" borderId="7" xfId="0" applyFont="1" applyFill="1" applyBorder="1" applyAlignment="1">
      <alignment vertical="top"/>
    </xf>
    <xf numFmtId="0" fontId="3" fillId="4" borderId="3" xfId="0" applyFont="1" applyFill="1" applyBorder="1" applyAlignment="1">
      <alignment vertical="top"/>
    </xf>
    <xf numFmtId="0" fontId="3" fillId="0" borderId="0" xfId="0" applyFont="1" applyAlignment="1">
      <alignment horizontal="centerContinuous" vertical="top" wrapText="1"/>
    </xf>
    <xf numFmtId="0" fontId="0" fillId="2" borderId="1" xfId="0" applyFont="1" applyFill="1" applyBorder="1" applyAlignment="1">
      <alignment horizontal="left" vertical="top"/>
    </xf>
    <xf numFmtId="0" fontId="4" fillId="0" borderId="32" xfId="0" applyNumberFormat="1" applyFont="1" applyFill="1" applyBorder="1" applyAlignment="1">
      <alignment horizontal="centerContinuous"/>
    </xf>
    <xf numFmtId="0" fontId="3" fillId="2" borderId="1" xfId="0" applyFont="1" applyFill="1" applyBorder="1" applyAlignment="1">
      <alignment vertical="top" wrapText="1"/>
    </xf>
    <xf numFmtId="0" fontId="0" fillId="0" borderId="0" xfId="0" applyNumberFormat="1" applyFont="1" applyFill="1" applyAlignment="1"/>
    <xf numFmtId="0" fontId="0" fillId="0" borderId="20" xfId="0" applyNumberFormat="1" applyFont="1" applyFill="1" applyBorder="1" applyAlignment="1"/>
    <xf numFmtId="0" fontId="3" fillId="2" borderId="1" xfId="2" applyFont="1" applyFill="1" applyBorder="1" applyAlignment="1">
      <alignment vertical="top"/>
    </xf>
    <xf numFmtId="0" fontId="0" fillId="0" borderId="0" xfId="0" applyAlignment="1">
      <alignment vertical="top" wrapText="1"/>
    </xf>
    <xf numFmtId="0" fontId="0" fillId="2" borderId="25" xfId="0" applyFill="1" applyBorder="1" applyAlignment="1">
      <alignment vertical="top"/>
    </xf>
    <xf numFmtId="10" fontId="3" fillId="2" borderId="1" xfId="0" applyNumberFormat="1" applyFont="1" applyFill="1" applyBorder="1" applyAlignment="1">
      <alignment vertical="top" wrapText="1"/>
    </xf>
    <xf numFmtId="0" fontId="4" fillId="0" borderId="19" xfId="0" applyNumberFormat="1" applyFont="1" applyFill="1" applyBorder="1" applyAlignment="1"/>
    <xf numFmtId="0" fontId="4" fillId="0" borderId="12" xfId="0" applyNumberFormat="1" applyFont="1" applyFill="1" applyBorder="1" applyAlignment="1">
      <alignment horizontal="right"/>
    </xf>
    <xf numFmtId="0" fontId="0" fillId="0" borderId="0" xfId="0" applyFont="1"/>
    <xf numFmtId="0" fontId="2" fillId="0" borderId="28" xfId="0" applyNumberFormat="1" applyFont="1" applyFill="1" applyBorder="1" applyAlignment="1">
      <alignment horizontal="center" vertical="top"/>
    </xf>
    <xf numFmtId="164" fontId="2" fillId="0" borderId="0" xfId="0" applyNumberFormat="1" applyFont="1" applyFill="1" applyBorder="1" applyAlignment="1">
      <alignment horizontal="centerContinuous"/>
    </xf>
    <xf numFmtId="0" fontId="2" fillId="0" borderId="0" xfId="0" applyNumberFormat="1" applyFont="1" applyFill="1" applyBorder="1" applyAlignment="1">
      <alignment horizontal="centerContinuous"/>
    </xf>
    <xf numFmtId="0" fontId="0" fillId="0" borderId="10" xfId="0" applyBorder="1"/>
    <xf numFmtId="0" fontId="0" fillId="0" borderId="20" xfId="0" applyBorder="1"/>
    <xf numFmtId="0" fontId="4" fillId="0" borderId="0" xfId="0" applyNumberFormat="1" applyFont="1" applyFill="1" applyBorder="1" applyAlignment="1"/>
    <xf numFmtId="0" fontId="0" fillId="0" borderId="0" xfId="0" applyNumberFormat="1" applyFont="1" applyFill="1" applyBorder="1" applyAlignment="1"/>
    <xf numFmtId="0" fontId="4" fillId="0" borderId="0" xfId="0" applyNumberFormat="1" applyFont="1" applyFill="1" applyBorder="1" applyAlignment="1">
      <alignment horizontal="right"/>
    </xf>
    <xf numFmtId="166" fontId="4" fillId="0" borderId="0" xfId="0" applyNumberFormat="1" applyFont="1" applyFill="1" applyBorder="1" applyAlignment="1">
      <alignment horizontal="center"/>
    </xf>
    <xf numFmtId="15" fontId="4" fillId="0" borderId="0" xfId="0" applyNumberFormat="1" applyFont="1" applyFill="1" applyBorder="1" applyAlignment="1">
      <alignment horizontal="center"/>
    </xf>
    <xf numFmtId="0" fontId="10" fillId="0" borderId="0" xfId="3" applyNumberFormat="1" applyFont="1" applyFill="1" applyAlignment="1">
      <alignment horizontal="centerContinuous" vertical="center"/>
    </xf>
    <xf numFmtId="0" fontId="11" fillId="0" borderId="0" xfId="3" applyNumberFormat="1" applyFont="1" applyFill="1" applyAlignment="1"/>
    <xf numFmtId="0" fontId="11" fillId="0" borderId="0" xfId="3" applyNumberFormat="1" applyFont="1" applyFill="1" applyAlignment="1">
      <alignment horizontal="center"/>
    </xf>
    <xf numFmtId="0" fontId="12" fillId="0" borderId="0" xfId="3" applyNumberFormat="1" applyFont="1" applyFill="1" applyAlignment="1"/>
    <xf numFmtId="0" fontId="9" fillId="0" borderId="0" xfId="3"/>
    <xf numFmtId="0" fontId="13" fillId="0" borderId="0" xfId="3" applyNumberFormat="1" applyFont="1" applyFill="1" applyAlignment="1">
      <alignment horizontal="centerContinuous" vertical="center"/>
    </xf>
    <xf numFmtId="0" fontId="14" fillId="0" borderId="0" xfId="3" applyNumberFormat="1" applyFont="1" applyFill="1" applyAlignment="1">
      <alignment horizontal="centerContinuous" vertical="center"/>
    </xf>
    <xf numFmtId="0" fontId="9" fillId="0" borderId="0" xfId="3" applyNumberFormat="1" applyFont="1" applyFill="1" applyAlignment="1">
      <alignment horizontal="centerContinuous" vertical="center"/>
    </xf>
    <xf numFmtId="0" fontId="12" fillId="0" borderId="0" xfId="3" applyNumberFormat="1" applyFont="1" applyFill="1" applyAlignment="1">
      <alignment horizontal="right" vertical="center"/>
    </xf>
    <xf numFmtId="0" fontId="12" fillId="0" borderId="0" xfId="3" applyNumberFormat="1" applyFont="1" applyFill="1" applyAlignment="1">
      <alignment horizontal="left"/>
    </xf>
    <xf numFmtId="0" fontId="9" fillId="0" borderId="0" xfId="3" applyNumberFormat="1" applyFont="1" applyFill="1" applyAlignment="1"/>
    <xf numFmtId="0" fontId="9" fillId="0" borderId="8" xfId="3" applyNumberFormat="1" applyFont="1" applyFill="1" applyBorder="1" applyAlignment="1"/>
    <xf numFmtId="0" fontId="15" fillId="0" borderId="19" xfId="3" applyNumberFormat="1" applyFont="1" applyFill="1" applyBorder="1" applyAlignment="1">
      <alignment horizontal="center" vertical="center"/>
    </xf>
    <xf numFmtId="0" fontId="16" fillId="0" borderId="19" xfId="3" applyNumberFormat="1" applyFont="1" applyFill="1" applyBorder="1" applyAlignment="1">
      <alignment horizontal="center" vertical="center"/>
    </xf>
    <xf numFmtId="0" fontId="12" fillId="0" borderId="8" xfId="3" applyNumberFormat="1" applyFont="1" applyFill="1" applyBorder="1" applyAlignment="1"/>
    <xf numFmtId="0" fontId="11" fillId="0" borderId="19" xfId="3" applyNumberFormat="1" applyFont="1" applyFill="1" applyBorder="1" applyAlignment="1">
      <alignment horizontal="right" vertical="center"/>
    </xf>
    <xf numFmtId="0" fontId="9" fillId="0" borderId="33" xfId="3" applyNumberFormat="1" applyFont="1" applyFill="1" applyBorder="1" applyAlignment="1">
      <alignment vertical="center"/>
    </xf>
    <xf numFmtId="0" fontId="9" fillId="0" borderId="33" xfId="3" applyNumberFormat="1" applyFont="1" applyFill="1" applyBorder="1" applyAlignment="1"/>
    <xf numFmtId="0" fontId="12" fillId="0" borderId="33" xfId="3" applyNumberFormat="1" applyFont="1" applyFill="1" applyBorder="1" applyAlignment="1">
      <alignment horizontal="center"/>
    </xf>
    <xf numFmtId="0" fontId="9" fillId="0" borderId="10" xfId="3" applyNumberFormat="1" applyFont="1" applyFill="1" applyBorder="1" applyAlignment="1"/>
    <xf numFmtId="0" fontId="9" fillId="0" borderId="0" xfId="3" applyNumberFormat="1" applyFont="1" applyFill="1" applyAlignment="1">
      <alignment horizontal="left" vertical="center"/>
    </xf>
    <xf numFmtId="0" fontId="12" fillId="0" borderId="10" xfId="3" applyNumberFormat="1" applyFont="1" applyFill="1" applyBorder="1" applyAlignment="1"/>
    <xf numFmtId="0" fontId="9" fillId="0" borderId="35" xfId="3" applyNumberFormat="1" applyFont="1" applyFill="1" applyBorder="1" applyAlignment="1"/>
    <xf numFmtId="0" fontId="12" fillId="0" borderId="35" xfId="3" applyNumberFormat="1" applyFont="1" applyFill="1" applyBorder="1" applyAlignment="1">
      <alignment horizontal="center"/>
    </xf>
    <xf numFmtId="0" fontId="11" fillId="0" borderId="0" xfId="3" applyNumberFormat="1" applyFont="1" applyFill="1" applyAlignment="1">
      <alignment horizontal="right"/>
    </xf>
    <xf numFmtId="0" fontId="18" fillId="0" borderId="0" xfId="3" applyNumberFormat="1" applyFont="1" applyFill="1" applyAlignment="1">
      <alignment horizontal="center"/>
    </xf>
    <xf numFmtId="15" fontId="17" fillId="0" borderId="35" xfId="3" applyNumberFormat="1" applyFont="1" applyFill="1" applyBorder="1" applyAlignment="1">
      <alignment horizontal="left"/>
    </xf>
    <xf numFmtId="0" fontId="19" fillId="5" borderId="35" xfId="3" applyNumberFormat="1" applyFont="1" applyFill="1" applyBorder="1" applyAlignment="1">
      <alignment horizontal="center"/>
    </xf>
    <xf numFmtId="169" fontId="11" fillId="0" borderId="0" xfId="3" applyNumberFormat="1" applyFont="1" applyFill="1" applyAlignment="1">
      <alignment horizontal="center"/>
    </xf>
    <xf numFmtId="0" fontId="11" fillId="0" borderId="10" xfId="3" applyNumberFormat="1" applyFont="1" applyFill="1" applyBorder="1" applyAlignment="1">
      <alignment horizontal="right"/>
    </xf>
    <xf numFmtId="15" fontId="18" fillId="0" borderId="20" xfId="3" applyNumberFormat="1" applyFont="1" applyFill="1" applyBorder="1" applyAlignment="1">
      <alignment horizontal="center"/>
    </xf>
    <xf numFmtId="0" fontId="11" fillId="0" borderId="35" xfId="3" applyNumberFormat="1" applyFont="1" applyFill="1" applyBorder="1" applyAlignment="1"/>
    <xf numFmtId="0" fontId="11" fillId="5" borderId="37" xfId="3" applyNumberFormat="1" applyFont="1" applyFill="1" applyBorder="1" applyAlignment="1">
      <alignment horizontal="center"/>
    </xf>
    <xf numFmtId="15" fontId="11" fillId="0" borderId="37" xfId="3" applyNumberFormat="1" applyFont="1" applyFill="1" applyBorder="1" applyAlignment="1"/>
    <xf numFmtId="0" fontId="12" fillId="0" borderId="37" xfId="3" applyNumberFormat="1" applyFont="1" applyFill="1" applyBorder="1" applyAlignment="1">
      <alignment horizontal="center"/>
    </xf>
    <xf numFmtId="15" fontId="17" fillId="0" borderId="20" xfId="3" applyNumberFormat="1" applyFont="1" applyFill="1" applyBorder="1" applyAlignment="1">
      <alignment horizontal="center"/>
    </xf>
    <xf numFmtId="170" fontId="17" fillId="0" borderId="35" xfId="3" applyNumberFormat="1" applyFont="1" applyFill="1" applyBorder="1" applyAlignment="1">
      <alignment horizontal="centerContinuous"/>
    </xf>
    <xf numFmtId="15" fontId="17" fillId="0" borderId="35" xfId="3" applyNumberFormat="1" applyFont="1" applyFill="1" applyBorder="1" applyAlignment="1">
      <alignment horizontal="centerContinuous"/>
    </xf>
    <xf numFmtId="0" fontId="17" fillId="5" borderId="35" xfId="3" applyNumberFormat="1" applyFont="1" applyFill="1" applyBorder="1" applyAlignment="1">
      <alignment horizontal="center"/>
    </xf>
    <xf numFmtId="15" fontId="22" fillId="0" borderId="0" xfId="3" applyNumberFormat="1" applyFont="1" applyFill="1" applyAlignment="1">
      <alignment horizontal="center"/>
    </xf>
    <xf numFmtId="0" fontId="11" fillId="0" borderId="28" xfId="3" applyNumberFormat="1" applyFont="1" applyFill="1" applyBorder="1" applyAlignment="1"/>
    <xf numFmtId="0" fontId="11" fillId="0" borderId="12" xfId="3" applyNumberFormat="1" applyFont="1" applyFill="1" applyBorder="1" applyAlignment="1"/>
    <xf numFmtId="0" fontId="12" fillId="0" borderId="28" xfId="3" applyNumberFormat="1" applyFont="1" applyFill="1" applyBorder="1" applyAlignment="1"/>
    <xf numFmtId="0" fontId="21" fillId="0" borderId="12" xfId="3" applyNumberFormat="1" applyFont="1" applyFill="1" applyBorder="1" applyAlignment="1">
      <alignment horizontal="right"/>
    </xf>
    <xf numFmtId="170" fontId="17" fillId="0" borderId="39" xfId="3" applyNumberFormat="1" applyFont="1" applyFill="1" applyBorder="1" applyAlignment="1">
      <alignment horizontal="centerContinuous"/>
    </xf>
    <xf numFmtId="15" fontId="17" fillId="0" borderId="39" xfId="3" applyNumberFormat="1" applyFont="1" applyFill="1" applyBorder="1" applyAlignment="1">
      <alignment horizontal="centerContinuous"/>
    </xf>
    <xf numFmtId="0" fontId="17" fillId="5" borderId="39" xfId="3" applyNumberFormat="1" applyFont="1" applyFill="1" applyBorder="1" applyAlignment="1">
      <alignment horizontal="center"/>
    </xf>
    <xf numFmtId="170" fontId="17" fillId="0" borderId="39" xfId="3" applyNumberFormat="1" applyFont="1" applyFill="1" applyBorder="1" applyAlignment="1">
      <alignment horizontal="center"/>
    </xf>
    <xf numFmtId="0" fontId="17" fillId="0" borderId="8" xfId="3" applyNumberFormat="1" applyFont="1" applyFill="1" applyBorder="1" applyAlignment="1"/>
    <xf numFmtId="0" fontId="17" fillId="0" borderId="41" xfId="3" applyNumberFormat="1" applyFont="1" applyFill="1" applyBorder="1" applyAlignment="1"/>
    <xf numFmtId="0" fontId="17" fillId="0" borderId="42" xfId="3" applyNumberFormat="1" applyFont="1" applyFill="1" applyBorder="1" applyAlignment="1"/>
    <xf numFmtId="0" fontId="17" fillId="0" borderId="45" xfId="3" applyNumberFormat="1" applyFont="1" applyFill="1" applyBorder="1" applyAlignment="1">
      <alignment horizontal="center" vertical="center"/>
    </xf>
    <xf numFmtId="0" fontId="17" fillId="0" borderId="30" xfId="3" applyNumberFormat="1" applyFont="1" applyFill="1" applyBorder="1" applyAlignment="1">
      <alignment horizontal="center" vertical="center"/>
    </xf>
    <xf numFmtId="0" fontId="17" fillId="0" borderId="0" xfId="3" applyNumberFormat="1" applyFont="1" applyFill="1" applyBorder="1" applyAlignment="1">
      <alignment horizontal="center" vertical="center"/>
    </xf>
    <xf numFmtId="0" fontId="11" fillId="0" borderId="0" xfId="3" applyNumberFormat="1" applyFont="1" applyFill="1" applyBorder="1" applyAlignment="1">
      <alignment horizontal="center" vertical="center"/>
    </xf>
    <xf numFmtId="0" fontId="17" fillId="0" borderId="0" xfId="3" applyNumberFormat="1" applyFont="1" applyFill="1" applyBorder="1" applyAlignment="1">
      <alignment horizontal="center"/>
    </xf>
    <xf numFmtId="0" fontId="17" fillId="0" borderId="41" xfId="3" applyNumberFormat="1" applyFont="1" applyFill="1" applyBorder="1" applyAlignment="1">
      <alignment horizontal="centerContinuous"/>
    </xf>
    <xf numFmtId="0" fontId="17" fillId="0" borderId="46" xfId="3" applyNumberFormat="1" applyFont="1" applyFill="1" applyBorder="1" applyAlignment="1">
      <alignment horizontal="center" vertical="center"/>
    </xf>
    <xf numFmtId="0" fontId="23" fillId="0" borderId="0" xfId="3" applyNumberFormat="1" applyFont="1" applyFill="1" applyBorder="1" applyAlignment="1"/>
    <xf numFmtId="0" fontId="17" fillId="0" borderId="0" xfId="3" applyNumberFormat="1" applyFont="1" applyFill="1" applyBorder="1" applyAlignment="1"/>
    <xf numFmtId="0" fontId="9" fillId="0" borderId="0" xfId="3" applyNumberFormat="1" applyFont="1" applyFill="1" applyBorder="1" applyAlignment="1"/>
    <xf numFmtId="0" fontId="17" fillId="0" borderId="42" xfId="3" applyNumberFormat="1" applyFont="1" applyFill="1" applyBorder="1" applyAlignment="1">
      <alignment horizontal="center" vertical="center"/>
    </xf>
    <xf numFmtId="0" fontId="11" fillId="0" borderId="43" xfId="4" applyNumberFormat="1" applyFont="1" applyFill="1" applyBorder="1" applyAlignment="1">
      <alignment horizontal="centerContinuous"/>
    </xf>
    <xf numFmtId="0" fontId="11" fillId="0" borderId="44" xfId="4" applyNumberFormat="1" applyFont="1" applyFill="1" applyBorder="1" applyAlignment="1">
      <alignment horizontal="centerContinuous"/>
    </xf>
    <xf numFmtId="0" fontId="11" fillId="0" borderId="23" xfId="4" applyNumberFormat="1" applyFont="1" applyFill="1" applyBorder="1" applyAlignment="1">
      <alignment horizontal="center" vertical="center"/>
    </xf>
    <xf numFmtId="0" fontId="17" fillId="0" borderId="0" xfId="3" applyNumberFormat="1" applyFont="1" applyFill="1" applyBorder="1" applyAlignment="1">
      <alignment horizontal="centerContinuous"/>
    </xf>
    <xf numFmtId="0" fontId="24" fillId="0" borderId="0" xfId="3" applyNumberFormat="1" applyFont="1" applyFill="1" applyBorder="1" applyAlignment="1">
      <alignment horizontal="center"/>
    </xf>
    <xf numFmtId="0" fontId="24" fillId="0" borderId="0" xfId="3" applyNumberFormat="1" applyFont="1" applyFill="1" applyBorder="1" applyAlignment="1">
      <alignment horizontal="centerContinuous"/>
    </xf>
    <xf numFmtId="0" fontId="23" fillId="0" borderId="0" xfId="3" applyNumberFormat="1" applyFont="1" applyFill="1" applyBorder="1" applyAlignment="1">
      <alignment horizontal="right"/>
    </xf>
    <xf numFmtId="0" fontId="9" fillId="0" borderId="0" xfId="3" applyBorder="1"/>
    <xf numFmtId="0" fontId="19" fillId="0" borderId="42" xfId="0" applyFont="1" applyFill="1" applyBorder="1" applyAlignment="1">
      <alignment vertical="center"/>
    </xf>
    <xf numFmtId="0" fontId="0" fillId="0" borderId="12" xfId="0" applyBorder="1"/>
    <xf numFmtId="165" fontId="2" fillId="0" borderId="0" xfId="0" applyNumberFormat="1" applyFont="1" applyFill="1" applyAlignment="1">
      <alignment horizontal="right" vertical="top"/>
    </xf>
    <xf numFmtId="0" fontId="26" fillId="0" borderId="0" xfId="5"/>
    <xf numFmtId="0" fontId="11" fillId="0" borderId="0" xfId="5" applyFont="1"/>
    <xf numFmtId="0" fontId="11" fillId="0" borderId="0" xfId="5" applyFont="1" applyBorder="1"/>
    <xf numFmtId="0" fontId="26" fillId="0" borderId="0" xfId="5" applyBorder="1"/>
    <xf numFmtId="0" fontId="19" fillId="0" borderId="0" xfId="5" applyFont="1" applyBorder="1" applyAlignment="1">
      <alignment horizontal="right"/>
    </xf>
    <xf numFmtId="0" fontId="12" fillId="0" borderId="34" xfId="3" applyNumberFormat="1" applyFont="1" applyFill="1" applyBorder="1" applyAlignment="1"/>
    <xf numFmtId="0" fontId="11" fillId="0" borderId="0" xfId="3" applyNumberFormat="1" applyFont="1" applyFill="1" applyBorder="1" applyAlignment="1">
      <alignment horizontal="right" vertical="center"/>
    </xf>
    <xf numFmtId="0" fontId="12" fillId="0" borderId="36" xfId="3" applyNumberFormat="1" applyFont="1" applyFill="1" applyBorder="1" applyAlignment="1"/>
    <xf numFmtId="0" fontId="11" fillId="0" borderId="0" xfId="3" applyNumberFormat="1" applyFont="1" applyFill="1" applyBorder="1" applyAlignment="1"/>
    <xf numFmtId="0" fontId="11" fillId="0" borderId="0" xfId="3" applyNumberFormat="1" applyFont="1" applyFill="1" applyBorder="1" applyAlignment="1">
      <alignment horizontal="right"/>
    </xf>
    <xf numFmtId="0" fontId="20" fillId="0" borderId="0" xfId="3" applyNumberFormat="1" applyFont="1" applyFill="1" applyBorder="1" applyAlignment="1">
      <alignment horizontal="right"/>
    </xf>
    <xf numFmtId="0" fontId="12" fillId="0" borderId="38" xfId="3" applyNumberFormat="1" applyFont="1" applyFill="1" applyBorder="1" applyAlignment="1"/>
    <xf numFmtId="0" fontId="21" fillId="0" borderId="0" xfId="3" applyNumberFormat="1" applyFont="1" applyFill="1" applyBorder="1" applyAlignment="1">
      <alignment horizontal="right"/>
    </xf>
    <xf numFmtId="0" fontId="12" fillId="0" borderId="40" xfId="3" applyNumberFormat="1" applyFont="1" applyFill="1" applyBorder="1" applyAlignment="1"/>
    <xf numFmtId="0" fontId="11" fillId="0" borderId="33" xfId="3" applyNumberFormat="1" applyFont="1" applyFill="1" applyBorder="1" applyAlignment="1">
      <alignment horizontal="left" vertical="center"/>
    </xf>
    <xf numFmtId="170" fontId="11" fillId="0" borderId="35" xfId="3" applyNumberFormat="1" applyFont="1" applyFill="1" applyBorder="1" applyAlignment="1">
      <alignment horizontal="centerContinuous"/>
    </xf>
    <xf numFmtId="0" fontId="19" fillId="0" borderId="0" xfId="5" applyFont="1" applyBorder="1" applyAlignment="1">
      <alignment horizontal="left"/>
    </xf>
    <xf numFmtId="0" fontId="2" fillId="0" borderId="10" xfId="0" applyNumberFormat="1" applyFont="1" applyFill="1" applyBorder="1" applyAlignment="1">
      <alignment horizontal="center"/>
    </xf>
    <xf numFmtId="0" fontId="2" fillId="0" borderId="0" xfId="0" applyNumberFormat="1" applyFont="1" applyFill="1" applyBorder="1" applyAlignment="1">
      <alignment horizontal="center"/>
    </xf>
    <xf numFmtId="0" fontId="2" fillId="0" borderId="20" xfId="0" applyNumberFormat="1" applyFont="1" applyFill="1" applyBorder="1" applyAlignment="1">
      <alignment horizontal="center"/>
    </xf>
    <xf numFmtId="0" fontId="4" fillId="0" borderId="0" xfId="0" applyNumberFormat="1" applyFont="1" applyFill="1" applyBorder="1" applyAlignment="1">
      <alignment horizontal="justify" vertical="top"/>
    </xf>
    <xf numFmtId="170" fontId="11" fillId="0" borderId="35" xfId="3" applyNumberFormat="1" applyFont="1" applyFill="1" applyBorder="1" applyAlignment="1">
      <alignment horizontal="center"/>
    </xf>
    <xf numFmtId="170" fontId="17" fillId="0" borderId="36" xfId="3" applyNumberFormat="1" applyFont="1" applyFill="1" applyBorder="1" applyAlignment="1">
      <alignment horizontal="center"/>
    </xf>
    <xf numFmtId="170" fontId="17" fillId="0" borderId="35" xfId="3" applyNumberFormat="1" applyFont="1" applyFill="1" applyBorder="1" applyAlignment="1">
      <alignment horizontal="center"/>
    </xf>
    <xf numFmtId="0" fontId="17" fillId="0" borderId="37" xfId="3" applyNumberFormat="1" applyFont="1" applyFill="1" applyBorder="1" applyAlignment="1">
      <alignment horizontal="justify" vertical="top" wrapText="1"/>
    </xf>
    <xf numFmtId="0" fontId="17" fillId="0" borderId="38" xfId="3" applyNumberFormat="1" applyFont="1" applyFill="1" applyBorder="1" applyAlignment="1">
      <alignment horizontal="justify" vertical="top" wrapText="1"/>
    </xf>
    <xf numFmtId="0" fontId="17" fillId="0" borderId="0" xfId="3" applyNumberFormat="1" applyFont="1" applyFill="1" applyBorder="1" applyAlignment="1">
      <alignment horizontal="justify" vertical="top" wrapText="1"/>
    </xf>
    <xf numFmtId="0" fontId="17" fillId="0" borderId="20" xfId="3" applyNumberFormat="1" applyFont="1" applyFill="1" applyBorder="1" applyAlignment="1">
      <alignment horizontal="justify" vertical="top" wrapText="1"/>
    </xf>
    <xf numFmtId="0" fontId="17" fillId="0" borderId="47" xfId="3" applyNumberFormat="1" applyFont="1" applyFill="1" applyBorder="1" applyAlignment="1">
      <alignment horizontal="justify" vertical="top" wrapText="1"/>
    </xf>
    <xf numFmtId="0" fontId="17" fillId="0" borderId="48" xfId="3" applyNumberFormat="1" applyFont="1" applyFill="1" applyBorder="1" applyAlignment="1">
      <alignment horizontal="justify" vertical="top" wrapText="1"/>
    </xf>
    <xf numFmtId="0" fontId="10" fillId="6" borderId="25" xfId="0" applyFont="1" applyFill="1" applyBorder="1" applyAlignment="1">
      <alignment vertical="top" wrapText="1"/>
    </xf>
    <xf numFmtId="0" fontId="10" fillId="6" borderId="1" xfId="0" applyFont="1" applyFill="1" applyBorder="1" applyAlignment="1">
      <alignment vertical="top" wrapText="1"/>
    </xf>
    <xf numFmtId="0" fontId="1" fillId="6" borderId="1" xfId="1" applyFill="1" applyBorder="1" applyAlignment="1" applyProtection="1">
      <alignment vertical="top" wrapText="1"/>
    </xf>
    <xf numFmtId="49" fontId="10" fillId="6" borderId="1" xfId="0" applyNumberFormat="1" applyFont="1" applyFill="1" applyBorder="1" applyAlignment="1">
      <alignment vertical="top" wrapText="1"/>
    </xf>
    <xf numFmtId="0" fontId="10" fillId="6" borderId="1" xfId="2" applyNumberFormat="1" applyFont="1" applyFill="1" applyBorder="1" applyAlignment="1">
      <alignment vertical="top" wrapText="1"/>
    </xf>
  </cellXfs>
  <cellStyles count="7">
    <cellStyle name="Hipervínculo" xfId="1" builtinId="8"/>
    <cellStyle name="Normal" xfId="0" builtinId="0"/>
    <cellStyle name="Normal 2" xfId="2"/>
    <cellStyle name="Normal 2 2" xfId="6"/>
    <cellStyle name="Normal 3" xfId="3"/>
    <cellStyle name="Normal 4" xfId="4"/>
    <cellStyle name="Normal 5" xf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mailto:micorreo@miempresa.com.mx" TargetMode="External"/><Relationship Id="rId1" Type="http://schemas.openxmlformats.org/officeDocument/2006/relationships/hyperlink" Target="mailto:micorreo@miempresa.com.mx"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70"/>
  <sheetViews>
    <sheetView showGridLines="0" showZeros="0" tabSelected="1" workbookViewId="0">
      <selection activeCell="B13" sqref="B13"/>
    </sheetView>
  </sheetViews>
  <sheetFormatPr baseColWidth="10" defaultColWidth="9.140625" defaultRowHeight="12.75" x14ac:dyDescent="0.2"/>
  <cols>
    <col min="1" max="1" width="30.7109375" customWidth="1"/>
    <col min="2" max="2" width="75" bestFit="1" customWidth="1"/>
    <col min="3" max="3" width="50.7109375" customWidth="1"/>
    <col min="257" max="257" width="30.7109375" customWidth="1"/>
    <col min="258" max="258" width="75" bestFit="1" customWidth="1"/>
    <col min="259" max="259" width="50.7109375" customWidth="1"/>
    <col min="513" max="513" width="30.7109375" customWidth="1"/>
    <col min="514" max="514" width="75" bestFit="1" customWidth="1"/>
    <col min="515" max="515" width="50.7109375" customWidth="1"/>
    <col min="769" max="769" width="30.7109375" customWidth="1"/>
    <col min="770" max="770" width="75" bestFit="1" customWidth="1"/>
    <col min="771" max="771" width="50.7109375" customWidth="1"/>
    <col min="1025" max="1025" width="30.7109375" customWidth="1"/>
    <col min="1026" max="1026" width="75" bestFit="1" customWidth="1"/>
    <col min="1027" max="1027" width="50.7109375" customWidth="1"/>
    <col min="1281" max="1281" width="30.7109375" customWidth="1"/>
    <col min="1282" max="1282" width="75" bestFit="1" customWidth="1"/>
    <col min="1283" max="1283" width="50.7109375" customWidth="1"/>
    <col min="1537" max="1537" width="30.7109375" customWidth="1"/>
    <col min="1538" max="1538" width="75" bestFit="1" customWidth="1"/>
    <col min="1539" max="1539" width="50.7109375" customWidth="1"/>
    <col min="1793" max="1793" width="30.7109375" customWidth="1"/>
    <col min="1794" max="1794" width="75" bestFit="1" customWidth="1"/>
    <col min="1795" max="1795" width="50.7109375" customWidth="1"/>
    <col min="2049" max="2049" width="30.7109375" customWidth="1"/>
    <col min="2050" max="2050" width="75" bestFit="1" customWidth="1"/>
    <col min="2051" max="2051" width="50.7109375" customWidth="1"/>
    <col min="2305" max="2305" width="30.7109375" customWidth="1"/>
    <col min="2306" max="2306" width="75" bestFit="1" customWidth="1"/>
    <col min="2307" max="2307" width="50.7109375" customWidth="1"/>
    <col min="2561" max="2561" width="30.7109375" customWidth="1"/>
    <col min="2562" max="2562" width="75" bestFit="1" customWidth="1"/>
    <col min="2563" max="2563" width="50.7109375" customWidth="1"/>
    <col min="2817" max="2817" width="30.7109375" customWidth="1"/>
    <col min="2818" max="2818" width="75" bestFit="1" customWidth="1"/>
    <col min="2819" max="2819" width="50.7109375" customWidth="1"/>
    <col min="3073" max="3073" width="30.7109375" customWidth="1"/>
    <col min="3074" max="3074" width="75" bestFit="1" customWidth="1"/>
    <col min="3075" max="3075" width="50.7109375" customWidth="1"/>
    <col min="3329" max="3329" width="30.7109375" customWidth="1"/>
    <col min="3330" max="3330" width="75" bestFit="1" customWidth="1"/>
    <col min="3331" max="3331" width="50.7109375" customWidth="1"/>
    <col min="3585" max="3585" width="30.7109375" customWidth="1"/>
    <col min="3586" max="3586" width="75" bestFit="1" customWidth="1"/>
    <col min="3587" max="3587" width="50.7109375" customWidth="1"/>
    <col min="3841" max="3841" width="30.7109375" customWidth="1"/>
    <col min="3842" max="3842" width="75" bestFit="1" customWidth="1"/>
    <col min="3843" max="3843" width="50.7109375" customWidth="1"/>
    <col min="4097" max="4097" width="30.7109375" customWidth="1"/>
    <col min="4098" max="4098" width="75" bestFit="1" customWidth="1"/>
    <col min="4099" max="4099" width="50.7109375" customWidth="1"/>
    <col min="4353" max="4353" width="30.7109375" customWidth="1"/>
    <col min="4354" max="4354" width="75" bestFit="1" customWidth="1"/>
    <col min="4355" max="4355" width="50.7109375" customWidth="1"/>
    <col min="4609" max="4609" width="30.7109375" customWidth="1"/>
    <col min="4610" max="4610" width="75" bestFit="1" customWidth="1"/>
    <col min="4611" max="4611" width="50.7109375" customWidth="1"/>
    <col min="4865" max="4865" width="30.7109375" customWidth="1"/>
    <col min="4866" max="4866" width="75" bestFit="1" customWidth="1"/>
    <col min="4867" max="4867" width="50.7109375" customWidth="1"/>
    <col min="5121" max="5121" width="30.7109375" customWidth="1"/>
    <col min="5122" max="5122" width="75" bestFit="1" customWidth="1"/>
    <col min="5123" max="5123" width="50.7109375" customWidth="1"/>
    <col min="5377" max="5377" width="30.7109375" customWidth="1"/>
    <col min="5378" max="5378" width="75" bestFit="1" customWidth="1"/>
    <col min="5379" max="5379" width="50.7109375" customWidth="1"/>
    <col min="5633" max="5633" width="30.7109375" customWidth="1"/>
    <col min="5634" max="5634" width="75" bestFit="1" customWidth="1"/>
    <col min="5635" max="5635" width="50.7109375" customWidth="1"/>
    <col min="5889" max="5889" width="30.7109375" customWidth="1"/>
    <col min="5890" max="5890" width="75" bestFit="1" customWidth="1"/>
    <col min="5891" max="5891" width="50.7109375" customWidth="1"/>
    <col min="6145" max="6145" width="30.7109375" customWidth="1"/>
    <col min="6146" max="6146" width="75" bestFit="1" customWidth="1"/>
    <col min="6147" max="6147" width="50.7109375" customWidth="1"/>
    <col min="6401" max="6401" width="30.7109375" customWidth="1"/>
    <col min="6402" max="6402" width="75" bestFit="1" customWidth="1"/>
    <col min="6403" max="6403" width="50.7109375" customWidth="1"/>
    <col min="6657" max="6657" width="30.7109375" customWidth="1"/>
    <col min="6658" max="6658" width="75" bestFit="1" customWidth="1"/>
    <col min="6659" max="6659" width="50.7109375" customWidth="1"/>
    <col min="6913" max="6913" width="30.7109375" customWidth="1"/>
    <col min="6914" max="6914" width="75" bestFit="1" customWidth="1"/>
    <col min="6915" max="6915" width="50.7109375" customWidth="1"/>
    <col min="7169" max="7169" width="30.7109375" customWidth="1"/>
    <col min="7170" max="7170" width="75" bestFit="1" customWidth="1"/>
    <col min="7171" max="7171" width="50.7109375" customWidth="1"/>
    <col min="7425" max="7425" width="30.7109375" customWidth="1"/>
    <col min="7426" max="7426" width="75" bestFit="1" customWidth="1"/>
    <col min="7427" max="7427" width="50.7109375" customWidth="1"/>
    <col min="7681" max="7681" width="30.7109375" customWidth="1"/>
    <col min="7682" max="7682" width="75" bestFit="1" customWidth="1"/>
    <col min="7683" max="7683" width="50.7109375" customWidth="1"/>
    <col min="7937" max="7937" width="30.7109375" customWidth="1"/>
    <col min="7938" max="7938" width="75" bestFit="1" customWidth="1"/>
    <col min="7939" max="7939" width="50.7109375" customWidth="1"/>
    <col min="8193" max="8193" width="30.7109375" customWidth="1"/>
    <col min="8194" max="8194" width="75" bestFit="1" customWidth="1"/>
    <col min="8195" max="8195" width="50.7109375" customWidth="1"/>
    <col min="8449" max="8449" width="30.7109375" customWidth="1"/>
    <col min="8450" max="8450" width="75" bestFit="1" customWidth="1"/>
    <col min="8451" max="8451" width="50.7109375" customWidth="1"/>
    <col min="8705" max="8705" width="30.7109375" customWidth="1"/>
    <col min="8706" max="8706" width="75" bestFit="1" customWidth="1"/>
    <col min="8707" max="8707" width="50.7109375" customWidth="1"/>
    <col min="8961" max="8961" width="30.7109375" customWidth="1"/>
    <col min="8962" max="8962" width="75" bestFit="1" customWidth="1"/>
    <col min="8963" max="8963" width="50.7109375" customWidth="1"/>
    <col min="9217" max="9217" width="30.7109375" customWidth="1"/>
    <col min="9218" max="9218" width="75" bestFit="1" customWidth="1"/>
    <col min="9219" max="9219" width="50.7109375" customWidth="1"/>
    <col min="9473" max="9473" width="30.7109375" customWidth="1"/>
    <col min="9474" max="9474" width="75" bestFit="1" customWidth="1"/>
    <col min="9475" max="9475" width="50.7109375" customWidth="1"/>
    <col min="9729" max="9729" width="30.7109375" customWidth="1"/>
    <col min="9730" max="9730" width="75" bestFit="1" customWidth="1"/>
    <col min="9731" max="9731" width="50.7109375" customWidth="1"/>
    <col min="9985" max="9985" width="30.7109375" customWidth="1"/>
    <col min="9986" max="9986" width="75" bestFit="1" customWidth="1"/>
    <col min="9987" max="9987" width="50.7109375" customWidth="1"/>
    <col min="10241" max="10241" width="30.7109375" customWidth="1"/>
    <col min="10242" max="10242" width="75" bestFit="1" customWidth="1"/>
    <col min="10243" max="10243" width="50.7109375" customWidth="1"/>
    <col min="10497" max="10497" width="30.7109375" customWidth="1"/>
    <col min="10498" max="10498" width="75" bestFit="1" customWidth="1"/>
    <col min="10499" max="10499" width="50.7109375" customWidth="1"/>
    <col min="10753" max="10753" width="30.7109375" customWidth="1"/>
    <col min="10754" max="10754" width="75" bestFit="1" customWidth="1"/>
    <col min="10755" max="10755" width="50.7109375" customWidth="1"/>
    <col min="11009" max="11009" width="30.7109375" customWidth="1"/>
    <col min="11010" max="11010" width="75" bestFit="1" customWidth="1"/>
    <col min="11011" max="11011" width="50.7109375" customWidth="1"/>
    <col min="11265" max="11265" width="30.7109375" customWidth="1"/>
    <col min="11266" max="11266" width="75" bestFit="1" customWidth="1"/>
    <col min="11267" max="11267" width="50.7109375" customWidth="1"/>
    <col min="11521" max="11521" width="30.7109375" customWidth="1"/>
    <col min="11522" max="11522" width="75" bestFit="1" customWidth="1"/>
    <col min="11523" max="11523" width="50.7109375" customWidth="1"/>
    <col min="11777" max="11777" width="30.7109375" customWidth="1"/>
    <col min="11778" max="11778" width="75" bestFit="1" customWidth="1"/>
    <col min="11779" max="11779" width="50.7109375" customWidth="1"/>
    <col min="12033" max="12033" width="30.7109375" customWidth="1"/>
    <col min="12034" max="12034" width="75" bestFit="1" customWidth="1"/>
    <col min="12035" max="12035" width="50.7109375" customWidth="1"/>
    <col min="12289" max="12289" width="30.7109375" customWidth="1"/>
    <col min="12290" max="12290" width="75" bestFit="1" customWidth="1"/>
    <col min="12291" max="12291" width="50.7109375" customWidth="1"/>
    <col min="12545" max="12545" width="30.7109375" customWidth="1"/>
    <col min="12546" max="12546" width="75" bestFit="1" customWidth="1"/>
    <col min="12547" max="12547" width="50.7109375" customWidth="1"/>
    <col min="12801" max="12801" width="30.7109375" customWidth="1"/>
    <col min="12802" max="12802" width="75" bestFit="1" customWidth="1"/>
    <col min="12803" max="12803" width="50.7109375" customWidth="1"/>
    <col min="13057" max="13057" width="30.7109375" customWidth="1"/>
    <col min="13058" max="13058" width="75" bestFit="1" customWidth="1"/>
    <col min="13059" max="13059" width="50.7109375" customWidth="1"/>
    <col min="13313" max="13313" width="30.7109375" customWidth="1"/>
    <col min="13314" max="13314" width="75" bestFit="1" customWidth="1"/>
    <col min="13315" max="13315" width="50.7109375" customWidth="1"/>
    <col min="13569" max="13569" width="30.7109375" customWidth="1"/>
    <col min="13570" max="13570" width="75" bestFit="1" customWidth="1"/>
    <col min="13571" max="13571" width="50.7109375" customWidth="1"/>
    <col min="13825" max="13825" width="30.7109375" customWidth="1"/>
    <col min="13826" max="13826" width="75" bestFit="1" customWidth="1"/>
    <col min="13827" max="13827" width="50.7109375" customWidth="1"/>
    <col min="14081" max="14081" width="30.7109375" customWidth="1"/>
    <col min="14082" max="14082" width="75" bestFit="1" customWidth="1"/>
    <col min="14083" max="14083" width="50.7109375" customWidth="1"/>
    <col min="14337" max="14337" width="30.7109375" customWidth="1"/>
    <col min="14338" max="14338" width="75" bestFit="1" customWidth="1"/>
    <col min="14339" max="14339" width="50.7109375" customWidth="1"/>
    <col min="14593" max="14593" width="30.7109375" customWidth="1"/>
    <col min="14594" max="14594" width="75" bestFit="1" customWidth="1"/>
    <col min="14595" max="14595" width="50.7109375" customWidth="1"/>
    <col min="14849" max="14849" width="30.7109375" customWidth="1"/>
    <col min="14850" max="14850" width="75" bestFit="1" customWidth="1"/>
    <col min="14851" max="14851" width="50.7109375" customWidth="1"/>
    <col min="15105" max="15105" width="30.7109375" customWidth="1"/>
    <col min="15106" max="15106" width="75" bestFit="1" customWidth="1"/>
    <col min="15107" max="15107" width="50.7109375" customWidth="1"/>
    <col min="15361" max="15361" width="30.7109375" customWidth="1"/>
    <col min="15362" max="15362" width="75" bestFit="1" customWidth="1"/>
    <col min="15363" max="15363" width="50.7109375" customWidth="1"/>
    <col min="15617" max="15617" width="30.7109375" customWidth="1"/>
    <col min="15618" max="15618" width="75" bestFit="1" customWidth="1"/>
    <col min="15619" max="15619" width="50.7109375" customWidth="1"/>
    <col min="15873" max="15873" width="30.7109375" customWidth="1"/>
    <col min="15874" max="15874" width="75" bestFit="1" customWidth="1"/>
    <col min="15875" max="15875" width="50.7109375" customWidth="1"/>
    <col min="16129" max="16129" width="30.7109375" customWidth="1"/>
    <col min="16130" max="16130" width="75" bestFit="1" customWidth="1"/>
    <col min="16131" max="16131" width="50.7109375" customWidth="1"/>
  </cols>
  <sheetData>
    <row r="1" spans="1:3" x14ac:dyDescent="0.2">
      <c r="B1" s="52" t="s">
        <v>673</v>
      </c>
      <c r="C1" s="61" t="s">
        <v>890</v>
      </c>
    </row>
    <row r="2" spans="1:3" ht="12.75" customHeight="1" x14ac:dyDescent="0.2">
      <c r="A2" s="57" t="s">
        <v>263</v>
      </c>
      <c r="B2" s="57"/>
      <c r="C2" s="77"/>
    </row>
    <row r="3" spans="1:3" ht="12.75" customHeight="1" x14ac:dyDescent="0.2">
      <c r="A3" s="53"/>
      <c r="B3" s="53"/>
      <c r="C3" s="53"/>
    </row>
    <row r="4" spans="1:3" ht="12.75" customHeight="1" x14ac:dyDescent="0.2">
      <c r="A4" s="4" t="s">
        <v>359</v>
      </c>
      <c r="B4" s="88" t="s">
        <v>471</v>
      </c>
      <c r="C4" s="11" t="s">
        <v>881</v>
      </c>
    </row>
    <row r="5" spans="1:3" ht="12.75" customHeight="1" x14ac:dyDescent="0.2">
      <c r="A5" s="96" t="s">
        <v>545</v>
      </c>
      <c r="B5" s="40"/>
      <c r="C5" s="70"/>
    </row>
    <row r="6" spans="1:3" ht="12.75" customHeight="1" x14ac:dyDescent="0.2">
      <c r="A6" s="51" t="s">
        <v>768</v>
      </c>
      <c r="B6" s="106" t="s">
        <v>716</v>
      </c>
      <c r="C6" s="224" t="s">
        <v>1124</v>
      </c>
    </row>
    <row r="7" spans="1:3" ht="12.75" customHeight="1" x14ac:dyDescent="0.2">
      <c r="A7" s="2" t="s">
        <v>1071</v>
      </c>
      <c r="B7" s="43" t="s">
        <v>782</v>
      </c>
      <c r="C7" s="225" t="s">
        <v>1125</v>
      </c>
    </row>
    <row r="8" spans="1:3" ht="12.75" customHeight="1" x14ac:dyDescent="0.2">
      <c r="A8" s="2" t="s">
        <v>794</v>
      </c>
      <c r="B8" s="43" t="s">
        <v>173</v>
      </c>
      <c r="C8" s="225" t="s">
        <v>1126</v>
      </c>
    </row>
    <row r="9" spans="1:3" ht="12.75" customHeight="1" x14ac:dyDescent="0.2">
      <c r="A9" s="2" t="s">
        <v>556</v>
      </c>
      <c r="B9" s="43" t="s">
        <v>118</v>
      </c>
      <c r="C9" s="225" t="s">
        <v>1028</v>
      </c>
    </row>
    <row r="10" spans="1:3" ht="12.75" customHeight="1" x14ac:dyDescent="0.2">
      <c r="A10" s="43" t="s">
        <v>287</v>
      </c>
      <c r="B10" s="2" t="s">
        <v>735</v>
      </c>
      <c r="C10" s="225" t="s">
        <v>393</v>
      </c>
    </row>
    <row r="11" spans="1:3" ht="12.75" customHeight="1" x14ac:dyDescent="0.2">
      <c r="A11" s="43" t="s">
        <v>840</v>
      </c>
      <c r="B11" s="43" t="s">
        <v>961</v>
      </c>
      <c r="C11" s="225" t="s">
        <v>1127</v>
      </c>
    </row>
    <row r="12" spans="1:3" ht="12.75" customHeight="1" x14ac:dyDescent="0.2">
      <c r="A12" s="43" t="s">
        <v>494</v>
      </c>
      <c r="B12" s="43" t="s">
        <v>883</v>
      </c>
      <c r="C12" s="225" t="s">
        <v>1128</v>
      </c>
    </row>
    <row r="13" spans="1:3" ht="12.75" customHeight="1" x14ac:dyDescent="0.2">
      <c r="A13" s="43" t="s">
        <v>987</v>
      </c>
      <c r="B13" s="43" t="s">
        <v>860</v>
      </c>
      <c r="C13" s="226" t="s">
        <v>1129</v>
      </c>
    </row>
    <row r="14" spans="1:3" ht="12.75" customHeight="1" x14ac:dyDescent="0.2">
      <c r="A14" s="2" t="s">
        <v>902</v>
      </c>
      <c r="B14" s="43" t="s">
        <v>500</v>
      </c>
      <c r="C14" s="227">
        <v>1234567</v>
      </c>
    </row>
    <row r="15" spans="1:3" ht="12.75" customHeight="1" x14ac:dyDescent="0.2">
      <c r="A15" s="2" t="s">
        <v>426</v>
      </c>
      <c r="B15" s="43" t="s">
        <v>445</v>
      </c>
      <c r="C15" s="227">
        <v>12345678</v>
      </c>
    </row>
    <row r="16" spans="1:3" ht="12.75" customHeight="1" x14ac:dyDescent="0.2">
      <c r="A16" s="2" t="s">
        <v>753</v>
      </c>
      <c r="B16" s="43" t="s">
        <v>809</v>
      </c>
      <c r="C16" s="227">
        <v>123456789</v>
      </c>
    </row>
    <row r="17" spans="1:3" ht="12.75" customHeight="1" x14ac:dyDescent="0.2">
      <c r="A17" s="2" t="s">
        <v>592</v>
      </c>
      <c r="B17" s="43" t="s">
        <v>240</v>
      </c>
      <c r="C17" s="225" t="s">
        <v>1130</v>
      </c>
    </row>
    <row r="18" spans="1:3" ht="12.75" customHeight="1" x14ac:dyDescent="0.2">
      <c r="A18" s="2" t="s">
        <v>1045</v>
      </c>
      <c r="B18" s="43" t="s">
        <v>734</v>
      </c>
      <c r="C18" s="225" t="s">
        <v>648</v>
      </c>
    </row>
    <row r="19" spans="1:3" ht="12.75" customHeight="1" x14ac:dyDescent="0.2">
      <c r="A19" s="96" t="s">
        <v>34</v>
      </c>
      <c r="B19" s="16"/>
      <c r="C19" s="70"/>
    </row>
    <row r="20" spans="1:3" ht="38.25" x14ac:dyDescent="0.2">
      <c r="A20" s="2" t="s">
        <v>142</v>
      </c>
      <c r="B20" s="2" t="s">
        <v>64</v>
      </c>
      <c r="C20" s="95" t="s">
        <v>831</v>
      </c>
    </row>
    <row r="21" spans="1:3" ht="12.75" customHeight="1" x14ac:dyDescent="0.2">
      <c r="A21" s="43" t="s">
        <v>180</v>
      </c>
      <c r="B21" s="43" t="s">
        <v>531</v>
      </c>
      <c r="C21" s="101" t="s">
        <v>149</v>
      </c>
    </row>
    <row r="22" spans="1:3" ht="12.75" customHeight="1" x14ac:dyDescent="0.2">
      <c r="A22" s="43" t="s">
        <v>390</v>
      </c>
      <c r="B22" s="43" t="s">
        <v>344</v>
      </c>
      <c r="C22" s="101" t="s">
        <v>885</v>
      </c>
    </row>
    <row r="23" spans="1:3" ht="12.75" customHeight="1" x14ac:dyDescent="0.2">
      <c r="A23" s="43" t="s">
        <v>852</v>
      </c>
      <c r="B23" s="43" t="s">
        <v>65</v>
      </c>
      <c r="C23" s="101" t="s">
        <v>65</v>
      </c>
    </row>
    <row r="24" spans="1:3" ht="12.75" customHeight="1" x14ac:dyDescent="0.2">
      <c r="A24" s="43" t="s">
        <v>738</v>
      </c>
      <c r="B24" s="43" t="s">
        <v>264</v>
      </c>
      <c r="C24" s="101" t="s">
        <v>264</v>
      </c>
    </row>
    <row r="25" spans="1:3" ht="12.75" customHeight="1" x14ac:dyDescent="0.2">
      <c r="A25" s="43" t="s">
        <v>1059</v>
      </c>
      <c r="B25" s="43" t="s">
        <v>120</v>
      </c>
      <c r="C25" s="101" t="s">
        <v>120</v>
      </c>
    </row>
    <row r="26" spans="1:3" ht="12.75" customHeight="1" x14ac:dyDescent="0.2">
      <c r="A26" s="43" t="s">
        <v>233</v>
      </c>
      <c r="B26" s="43" t="s">
        <v>111</v>
      </c>
      <c r="C26" s="101" t="s">
        <v>111</v>
      </c>
    </row>
    <row r="27" spans="1:3" ht="12.75" customHeight="1" x14ac:dyDescent="0.2">
      <c r="A27" s="43" t="s">
        <v>261</v>
      </c>
      <c r="B27" s="43" t="s">
        <v>475</v>
      </c>
      <c r="C27" s="101" t="s">
        <v>475</v>
      </c>
    </row>
    <row r="28" spans="1:3" ht="12.75" customHeight="1" x14ac:dyDescent="0.2">
      <c r="A28" s="43" t="s">
        <v>291</v>
      </c>
      <c r="B28" s="43" t="s">
        <v>70</v>
      </c>
      <c r="C28" s="101" t="s">
        <v>70</v>
      </c>
    </row>
    <row r="29" spans="1:3" ht="12.75" customHeight="1" x14ac:dyDescent="0.2">
      <c r="A29" s="43" t="s">
        <v>481</v>
      </c>
      <c r="B29" s="43" t="s">
        <v>522</v>
      </c>
      <c r="C29" s="101" t="s">
        <v>522</v>
      </c>
    </row>
    <row r="30" spans="1:3" ht="12.75" customHeight="1" x14ac:dyDescent="0.2">
      <c r="A30" s="91" t="s">
        <v>997</v>
      </c>
      <c r="B30" s="84" t="s">
        <v>335</v>
      </c>
      <c r="C30" s="104" t="s">
        <v>335</v>
      </c>
    </row>
    <row r="31" spans="1:3" ht="12.75" customHeight="1" x14ac:dyDescent="0.2">
      <c r="A31" s="26" t="s">
        <v>607</v>
      </c>
      <c r="B31" s="84" t="s">
        <v>110</v>
      </c>
      <c r="C31" s="104" t="s">
        <v>110</v>
      </c>
    </row>
    <row r="32" spans="1:3" ht="12.75" customHeight="1" x14ac:dyDescent="0.2">
      <c r="A32" s="91" t="s">
        <v>397</v>
      </c>
      <c r="B32" s="84" t="s">
        <v>330</v>
      </c>
      <c r="C32" s="104" t="s">
        <v>330</v>
      </c>
    </row>
    <row r="33" spans="1:3" ht="12.75" customHeight="1" x14ac:dyDescent="0.2">
      <c r="A33" s="96" t="s">
        <v>563</v>
      </c>
      <c r="B33" s="16"/>
      <c r="C33" s="70"/>
    </row>
    <row r="34" spans="1:3" ht="12.75" customHeight="1" x14ac:dyDescent="0.2">
      <c r="A34" s="2" t="s">
        <v>746</v>
      </c>
      <c r="B34" s="43" t="s">
        <v>311</v>
      </c>
      <c r="C34" s="6">
        <v>40017</v>
      </c>
    </row>
    <row r="35" spans="1:3" ht="12.75" customHeight="1" x14ac:dyDescent="0.2">
      <c r="A35" s="2" t="s">
        <v>604</v>
      </c>
      <c r="B35" s="43" t="s">
        <v>89</v>
      </c>
      <c r="C35" s="8" t="s">
        <v>581</v>
      </c>
    </row>
    <row r="36" spans="1:3" ht="12.75" customHeight="1" x14ac:dyDescent="0.2">
      <c r="A36" s="2" t="s">
        <v>456</v>
      </c>
      <c r="B36" s="2" t="s">
        <v>514</v>
      </c>
      <c r="C36" s="101" t="s">
        <v>1</v>
      </c>
    </row>
    <row r="37" spans="1:3" ht="12.75" customHeight="1" x14ac:dyDescent="0.2">
      <c r="A37" s="96" t="s">
        <v>835</v>
      </c>
      <c r="B37" s="16"/>
      <c r="C37" s="67"/>
    </row>
    <row r="38" spans="1:3" ht="12.75" customHeight="1" x14ac:dyDescent="0.2">
      <c r="A38" s="99" t="s">
        <v>326</v>
      </c>
      <c r="B38" s="42" t="s">
        <v>707</v>
      </c>
      <c r="C38" s="95" t="s">
        <v>670</v>
      </c>
    </row>
    <row r="39" spans="1:3" ht="102" x14ac:dyDescent="0.2">
      <c r="A39" s="2" t="s">
        <v>332</v>
      </c>
      <c r="B39" s="43" t="s">
        <v>493</v>
      </c>
      <c r="C39" s="31" t="s">
        <v>674</v>
      </c>
    </row>
    <row r="40" spans="1:3" ht="12.75" customHeight="1" x14ac:dyDescent="0.2">
      <c r="A40" s="2" t="s">
        <v>888</v>
      </c>
      <c r="B40" s="43" t="s">
        <v>517</v>
      </c>
      <c r="C40" s="101" t="s">
        <v>256</v>
      </c>
    </row>
    <row r="41" spans="1:3" ht="12.75" customHeight="1" x14ac:dyDescent="0.2">
      <c r="A41" s="2" t="s">
        <v>872</v>
      </c>
      <c r="B41" s="43" t="s">
        <v>508</v>
      </c>
      <c r="C41" s="101" t="s">
        <v>508</v>
      </c>
    </row>
    <row r="42" spans="1:3" ht="12.75" customHeight="1" x14ac:dyDescent="0.2">
      <c r="A42" s="2" t="s">
        <v>419</v>
      </c>
      <c r="B42" s="43" t="s">
        <v>609</v>
      </c>
      <c r="C42" s="101" t="s">
        <v>1028</v>
      </c>
    </row>
    <row r="43" spans="1:3" ht="12.75" customHeight="1" x14ac:dyDescent="0.2">
      <c r="A43" s="2" t="s">
        <v>103</v>
      </c>
      <c r="B43" s="2" t="s">
        <v>820</v>
      </c>
      <c r="C43" s="101" t="s">
        <v>393</v>
      </c>
    </row>
    <row r="44" spans="1:3" ht="12.75" customHeight="1" x14ac:dyDescent="0.2">
      <c r="A44" s="2" t="s">
        <v>529</v>
      </c>
      <c r="B44" s="2" t="s">
        <v>518</v>
      </c>
      <c r="C44" s="101" t="s">
        <v>518</v>
      </c>
    </row>
    <row r="45" spans="1:3" ht="12.75" customHeight="1" x14ac:dyDescent="0.2">
      <c r="A45" s="2" t="s">
        <v>470</v>
      </c>
      <c r="B45" s="2" t="s">
        <v>389</v>
      </c>
      <c r="C45" s="101" t="s">
        <v>389</v>
      </c>
    </row>
    <row r="46" spans="1:3" ht="12.75" customHeight="1" x14ac:dyDescent="0.2">
      <c r="A46" s="2" t="s">
        <v>578</v>
      </c>
      <c r="B46" s="2" t="s">
        <v>906</v>
      </c>
      <c r="C46" s="101" t="s">
        <v>906</v>
      </c>
    </row>
    <row r="47" spans="1:3" ht="12.75" customHeight="1" x14ac:dyDescent="0.2">
      <c r="A47" s="2" t="s">
        <v>239</v>
      </c>
      <c r="B47" s="2" t="s">
        <v>1033</v>
      </c>
      <c r="C47" s="101" t="s">
        <v>1033</v>
      </c>
    </row>
    <row r="48" spans="1:3" ht="12.75" customHeight="1" x14ac:dyDescent="0.2">
      <c r="A48" s="2" t="s">
        <v>187</v>
      </c>
      <c r="B48" s="2" t="s">
        <v>1009</v>
      </c>
      <c r="C48" s="101" t="s">
        <v>677</v>
      </c>
    </row>
    <row r="49" spans="1:3" ht="12.75" customHeight="1" x14ac:dyDescent="0.2">
      <c r="A49" s="29" t="s">
        <v>989</v>
      </c>
      <c r="B49" s="29" t="s">
        <v>944</v>
      </c>
      <c r="C49" s="228" t="s">
        <v>501</v>
      </c>
    </row>
    <row r="50" spans="1:3" ht="12.75" customHeight="1" x14ac:dyDescent="0.2">
      <c r="A50" s="29" t="s">
        <v>992</v>
      </c>
      <c r="B50" s="29" t="s">
        <v>403</v>
      </c>
      <c r="C50" s="228" t="s">
        <v>1131</v>
      </c>
    </row>
    <row r="51" spans="1:3" ht="12.75" customHeight="1" x14ac:dyDescent="0.2">
      <c r="A51" s="29" t="s">
        <v>709</v>
      </c>
      <c r="B51" s="29" t="s">
        <v>357</v>
      </c>
      <c r="C51" s="228" t="s">
        <v>71</v>
      </c>
    </row>
    <row r="52" spans="1:3" ht="12.75" customHeight="1" x14ac:dyDescent="0.2">
      <c r="A52" s="29" t="s">
        <v>38</v>
      </c>
      <c r="B52" s="29" t="s">
        <v>228</v>
      </c>
      <c r="C52" s="228" t="s">
        <v>1128</v>
      </c>
    </row>
    <row r="53" spans="1:3" ht="12.75" customHeight="1" x14ac:dyDescent="0.2">
      <c r="A53" s="29" t="s">
        <v>106</v>
      </c>
      <c r="B53" s="29" t="s">
        <v>366</v>
      </c>
      <c r="C53" s="226" t="s">
        <v>1129</v>
      </c>
    </row>
    <row r="54" spans="1:3" ht="12.75" customHeight="1" x14ac:dyDescent="0.2">
      <c r="A54" s="2" t="s">
        <v>48</v>
      </c>
      <c r="B54" s="43" t="s">
        <v>874</v>
      </c>
      <c r="C54" s="6">
        <v>40026</v>
      </c>
    </row>
    <row r="55" spans="1:3" ht="12.75" customHeight="1" x14ac:dyDescent="0.2">
      <c r="A55" s="82" t="s">
        <v>1017</v>
      </c>
      <c r="B55" s="17" t="s">
        <v>612</v>
      </c>
      <c r="C55" s="92">
        <v>40178</v>
      </c>
    </row>
    <row r="56" spans="1:3" ht="12.75" customHeight="1" x14ac:dyDescent="0.2">
      <c r="A56" s="2" t="s">
        <v>985</v>
      </c>
      <c r="B56" s="43" t="s">
        <v>131</v>
      </c>
      <c r="C56" s="39">
        <v>100000</v>
      </c>
    </row>
    <row r="57" spans="1:3" ht="12.75" customHeight="1" x14ac:dyDescent="0.2">
      <c r="A57" s="2" t="s">
        <v>8</v>
      </c>
      <c r="B57" s="43" t="s">
        <v>934</v>
      </c>
      <c r="C57" s="39">
        <v>7722</v>
      </c>
    </row>
    <row r="58" spans="1:3" ht="12.75" customHeight="1" x14ac:dyDescent="0.2">
      <c r="A58" s="2" t="s">
        <v>141</v>
      </c>
      <c r="B58" s="43" t="s">
        <v>301</v>
      </c>
      <c r="C58" s="107">
        <v>0.15</v>
      </c>
    </row>
    <row r="59" spans="1:3" ht="12.75" customHeight="1" x14ac:dyDescent="0.2">
      <c r="A59" s="96" t="s">
        <v>918</v>
      </c>
      <c r="B59" s="16"/>
      <c r="C59" s="70"/>
    </row>
    <row r="60" spans="1:3" ht="12.75" customHeight="1" x14ac:dyDescent="0.2">
      <c r="A60" s="43" t="s">
        <v>558</v>
      </c>
      <c r="B60" s="43" t="s">
        <v>380</v>
      </c>
      <c r="C60" s="101">
        <v>153</v>
      </c>
    </row>
    <row r="61" spans="1:3" ht="12.75" customHeight="1" x14ac:dyDescent="0.2">
      <c r="A61" s="43" t="s">
        <v>346</v>
      </c>
      <c r="B61" s="43" t="s">
        <v>825</v>
      </c>
      <c r="C61" s="101">
        <v>133</v>
      </c>
    </row>
    <row r="62" spans="1:3" ht="12.75" customHeight="1" x14ac:dyDescent="0.2">
      <c r="A62" s="2" t="s">
        <v>56</v>
      </c>
      <c r="B62" s="2" t="s">
        <v>950</v>
      </c>
      <c r="C62" s="101">
        <v>2</v>
      </c>
    </row>
    <row r="63" spans="1:3" ht="12.75" customHeight="1" x14ac:dyDescent="0.2">
      <c r="A63" s="2" t="s">
        <v>327</v>
      </c>
      <c r="B63" s="2" t="s">
        <v>289</v>
      </c>
      <c r="C63" s="101" t="s">
        <v>135</v>
      </c>
    </row>
    <row r="64" spans="1:3" ht="12.75" customHeight="1" x14ac:dyDescent="0.2">
      <c r="A64" s="2" t="s">
        <v>440</v>
      </c>
      <c r="B64" s="2" t="s">
        <v>876</v>
      </c>
      <c r="C64" s="101" t="s">
        <v>597</v>
      </c>
    </row>
    <row r="65" spans="1:3" ht="12.75" customHeight="1" x14ac:dyDescent="0.2">
      <c r="A65" s="2" t="s">
        <v>889</v>
      </c>
      <c r="B65" s="2" t="s">
        <v>498</v>
      </c>
      <c r="C65" s="101" t="s">
        <v>2</v>
      </c>
    </row>
    <row r="66" spans="1:3" ht="12.75" customHeight="1" x14ac:dyDescent="0.2">
      <c r="A66" s="2" t="s">
        <v>203</v>
      </c>
      <c r="B66" s="2" t="s">
        <v>968</v>
      </c>
      <c r="C66" s="101" t="s">
        <v>235</v>
      </c>
    </row>
    <row r="67" spans="1:3" ht="12.75" customHeight="1" x14ac:dyDescent="0.2">
      <c r="A67" s="97" t="s">
        <v>457</v>
      </c>
      <c r="B67" s="89"/>
      <c r="C67" s="30"/>
    </row>
    <row r="68" spans="1:3" ht="12.75" customHeight="1" x14ac:dyDescent="0.2">
      <c r="A68" s="2" t="s">
        <v>587</v>
      </c>
      <c r="B68" s="43" t="s">
        <v>477</v>
      </c>
      <c r="C68" s="101" t="s">
        <v>962</v>
      </c>
    </row>
    <row r="69" spans="1:3" ht="12.75" customHeight="1" x14ac:dyDescent="0.2">
      <c r="A69" s="2" t="s">
        <v>842</v>
      </c>
      <c r="B69" s="43" t="s">
        <v>694</v>
      </c>
      <c r="C69" s="6">
        <v>39995</v>
      </c>
    </row>
    <row r="70" spans="1:3" ht="12.75" customHeight="1" x14ac:dyDescent="0.2">
      <c r="A70" s="49" t="s">
        <v>480</v>
      </c>
      <c r="B70" s="43" t="s">
        <v>826</v>
      </c>
      <c r="C70" s="3" t="s">
        <v>602</v>
      </c>
    </row>
  </sheetData>
  <hyperlinks>
    <hyperlink ref="C13" r:id="rId1"/>
    <hyperlink ref="C53" r:id="rId2"/>
  </hyperlinks>
  <printOptions horizontalCentered="1"/>
  <pageMargins left="0.47244094488188981" right="0.74803149606299213" top="0.27559055118110237" bottom="0.35433070866141736" header="0" footer="0"/>
  <pageSetup scale="6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election activeCell="A9" sqref="A9:A10"/>
    </sheetView>
  </sheetViews>
  <sheetFormatPr baseColWidth="10" defaultColWidth="9.140625" defaultRowHeight="12.75" x14ac:dyDescent="0.2"/>
  <cols>
    <col min="1" max="1" width="39.85546875" style="105" customWidth="1"/>
    <col min="2" max="2" width="75.5703125" style="105" customWidth="1"/>
  </cols>
  <sheetData>
    <row r="1" spans="1:3" ht="12.75" customHeight="1" x14ac:dyDescent="0.2">
      <c r="A1" s="98" t="s">
        <v>370</v>
      </c>
      <c r="B1" s="98"/>
    </row>
    <row r="2" spans="1:3" ht="12.75" customHeight="1" x14ac:dyDescent="0.2">
      <c r="A2" s="98"/>
      <c r="B2" s="98"/>
    </row>
    <row r="3" spans="1:3" ht="14.25" customHeight="1" x14ac:dyDescent="0.2">
      <c r="A3" s="72" t="s">
        <v>461</v>
      </c>
      <c r="B3" s="72"/>
    </row>
    <row r="4" spans="1:3" ht="12.75" customHeight="1" x14ac:dyDescent="0.2">
      <c r="A4" s="90" t="s">
        <v>59</v>
      </c>
      <c r="B4" s="45" t="s">
        <v>471</v>
      </c>
    </row>
    <row r="5" spans="1:3" ht="12.75" customHeight="1" x14ac:dyDescent="0.2">
      <c r="A5" s="106" t="s">
        <v>211</v>
      </c>
      <c r="B5" s="106" t="s">
        <v>713</v>
      </c>
    </row>
    <row r="6" spans="1:3" ht="12.75" customHeight="1" x14ac:dyDescent="0.2">
      <c r="A6" s="106" t="s">
        <v>868</v>
      </c>
      <c r="B6" s="106" t="s">
        <v>449</v>
      </c>
    </row>
    <row r="7" spans="1:3" ht="12.75" customHeight="1" x14ac:dyDescent="0.2">
      <c r="A7" s="106" t="s">
        <v>472</v>
      </c>
      <c r="B7" s="106" t="s">
        <v>383</v>
      </c>
    </row>
    <row r="8" spans="1:3" ht="12.75" customHeight="1" x14ac:dyDescent="0.2">
      <c r="A8" s="106" t="s">
        <v>30</v>
      </c>
      <c r="B8" s="106" t="s">
        <v>257</v>
      </c>
    </row>
    <row r="9" spans="1:3" ht="12.75" customHeight="1" x14ac:dyDescent="0.2">
      <c r="A9" s="106" t="s">
        <v>254</v>
      </c>
      <c r="B9" s="106" t="s">
        <v>900</v>
      </c>
      <c r="C9" s="110"/>
    </row>
    <row r="10" spans="1:3" x14ac:dyDescent="0.2">
      <c r="A10" s="106" t="s">
        <v>85</v>
      </c>
      <c r="B10" s="106" t="s">
        <v>158</v>
      </c>
    </row>
    <row r="11" spans="1:3" x14ac:dyDescent="0.2">
      <c r="A11" s="106" t="s">
        <v>1040</v>
      </c>
      <c r="B11" s="106" t="s">
        <v>130</v>
      </c>
    </row>
    <row r="12" spans="1:3" x14ac:dyDescent="0.2">
      <c r="A12" s="106" t="s">
        <v>977</v>
      </c>
      <c r="B12" s="106" t="s">
        <v>945</v>
      </c>
    </row>
    <row r="13" spans="1:3" ht="12.75" customHeight="1" x14ac:dyDescent="0.2">
      <c r="A13" s="106" t="s">
        <v>610</v>
      </c>
      <c r="B13" s="106" t="s">
        <v>313</v>
      </c>
    </row>
    <row r="14" spans="1:3" ht="12.75" customHeight="1" x14ac:dyDescent="0.2">
      <c r="A14" s="106" t="s">
        <v>192</v>
      </c>
      <c r="B14" s="106" t="s">
        <v>42</v>
      </c>
    </row>
    <row r="15" spans="1:3" ht="12.75" customHeight="1" x14ac:dyDescent="0.2">
      <c r="A15" s="106" t="s">
        <v>929</v>
      </c>
      <c r="B15" s="106" t="s">
        <v>1019</v>
      </c>
    </row>
    <row r="16" spans="1:3" ht="12.75" customHeight="1" x14ac:dyDescent="0.2">
      <c r="A16" s="106" t="s">
        <v>858</v>
      </c>
      <c r="B16" s="106" t="s">
        <v>568</v>
      </c>
    </row>
    <row r="17" spans="1:2" x14ac:dyDescent="0.2">
      <c r="A17" s="106" t="s">
        <v>645</v>
      </c>
      <c r="B17" s="106" t="s">
        <v>236</v>
      </c>
    </row>
    <row r="18" spans="1:2" ht="12.75" customHeight="1" x14ac:dyDescent="0.2">
      <c r="A18" s="106" t="s">
        <v>846</v>
      </c>
      <c r="B18" s="106" t="s">
        <v>619</v>
      </c>
    </row>
    <row r="19" spans="1:2" x14ac:dyDescent="0.2">
      <c r="A19" s="106" t="s">
        <v>423</v>
      </c>
      <c r="B19" s="106" t="s">
        <v>86</v>
      </c>
    </row>
    <row r="20" spans="1:2" x14ac:dyDescent="0.2">
      <c r="A20" s="106" t="s">
        <v>442</v>
      </c>
      <c r="B20" s="106" t="s">
        <v>162</v>
      </c>
    </row>
    <row r="21" spans="1:2" x14ac:dyDescent="0.2">
      <c r="A21" s="106" t="s">
        <v>37</v>
      </c>
      <c r="B21" s="106" t="s">
        <v>866</v>
      </c>
    </row>
    <row r="22" spans="1:2" x14ac:dyDescent="0.2">
      <c r="A22" s="106" t="s">
        <v>137</v>
      </c>
      <c r="B22" s="106" t="s">
        <v>308</v>
      </c>
    </row>
    <row r="23" spans="1:2" x14ac:dyDescent="0.2">
      <c r="A23" s="106" t="s">
        <v>908</v>
      </c>
      <c r="B23" s="106" t="s">
        <v>144</v>
      </c>
    </row>
    <row r="24" spans="1:2" x14ac:dyDescent="0.2">
      <c r="A24" s="96" t="s">
        <v>757</v>
      </c>
      <c r="B24" s="96"/>
    </row>
    <row r="25" spans="1:2" x14ac:dyDescent="0.2">
      <c r="A25" s="106" t="s">
        <v>1021</v>
      </c>
      <c r="B25" s="106" t="s">
        <v>159</v>
      </c>
    </row>
    <row r="26" spans="1:2" x14ac:dyDescent="0.2">
      <c r="A26" s="106" t="s">
        <v>450</v>
      </c>
      <c r="B26" s="106" t="s">
        <v>810</v>
      </c>
    </row>
    <row r="27" spans="1:2" x14ac:dyDescent="0.2">
      <c r="A27" s="106" t="s">
        <v>1121</v>
      </c>
      <c r="B27" s="106" t="s">
        <v>1123</v>
      </c>
    </row>
    <row r="28" spans="1:2" x14ac:dyDescent="0.2">
      <c r="A28" s="106" t="s">
        <v>132</v>
      </c>
      <c r="B28" s="106" t="s">
        <v>702</v>
      </c>
    </row>
    <row r="29" spans="1:2" x14ac:dyDescent="0.2">
      <c r="A29" s="106" t="s">
        <v>534</v>
      </c>
      <c r="B29" s="106" t="s">
        <v>347</v>
      </c>
    </row>
    <row r="30" spans="1:2" x14ac:dyDescent="0.2">
      <c r="A30" s="106" t="s">
        <v>951</v>
      </c>
      <c r="B30" s="106" t="s">
        <v>795</v>
      </c>
    </row>
    <row r="31" spans="1:2" x14ac:dyDescent="0.2">
      <c r="A31" s="106" t="s">
        <v>265</v>
      </c>
      <c r="B31" s="106" t="s">
        <v>447</v>
      </c>
    </row>
    <row r="32" spans="1:2" x14ac:dyDescent="0.2">
      <c r="A32" s="106" t="s">
        <v>965</v>
      </c>
      <c r="B32" s="106" t="s">
        <v>96</v>
      </c>
    </row>
    <row r="33" spans="1:2" x14ac:dyDescent="0.2">
      <c r="A33" s="106" t="s">
        <v>277</v>
      </c>
      <c r="B33" s="106" t="s">
        <v>538</v>
      </c>
    </row>
    <row r="34" spans="1:2" x14ac:dyDescent="0.2">
      <c r="A34" s="106" t="s">
        <v>680</v>
      </c>
      <c r="B34" s="106" t="s">
        <v>190</v>
      </c>
    </row>
    <row r="35" spans="1:2" x14ac:dyDescent="0.2">
      <c r="A35" s="106" t="s">
        <v>3</v>
      </c>
      <c r="B35" s="106" t="s">
        <v>932</v>
      </c>
    </row>
    <row r="36" spans="1:2" x14ac:dyDescent="0.2">
      <c r="A36" s="106" t="s">
        <v>914</v>
      </c>
      <c r="B36" s="106" t="s">
        <v>504</v>
      </c>
    </row>
    <row r="37" spans="1:2" x14ac:dyDescent="0.2">
      <c r="A37" s="106" t="s">
        <v>230</v>
      </c>
      <c r="B37" s="106" t="s">
        <v>166</v>
      </c>
    </row>
    <row r="38" spans="1:2" x14ac:dyDescent="0.2">
      <c r="A38" s="106" t="s">
        <v>632</v>
      </c>
      <c r="B38" s="106" t="s">
        <v>894</v>
      </c>
    </row>
    <row r="39" spans="1:2" x14ac:dyDescent="0.2">
      <c r="A39" s="106" t="s">
        <v>243</v>
      </c>
      <c r="B39" s="106" t="s">
        <v>541</v>
      </c>
    </row>
    <row r="40" spans="1:2" x14ac:dyDescent="0.2">
      <c r="A40" s="106" t="s">
        <v>652</v>
      </c>
      <c r="B40" s="106" t="s">
        <v>999</v>
      </c>
    </row>
    <row r="41" spans="1:2" x14ac:dyDescent="0.2">
      <c r="A41" s="106" t="s">
        <v>1062</v>
      </c>
      <c r="B41" s="106" t="s">
        <v>640</v>
      </c>
    </row>
    <row r="42" spans="1:2" x14ac:dyDescent="0.2">
      <c r="A42" s="106" t="s">
        <v>376</v>
      </c>
      <c r="B42" s="106" t="s">
        <v>288</v>
      </c>
    </row>
    <row r="43" spans="1:2" x14ac:dyDescent="0.2">
      <c r="A43" s="106" t="s">
        <v>1075</v>
      </c>
      <c r="B43" s="106" t="s">
        <v>1034</v>
      </c>
    </row>
    <row r="44" spans="1:2" x14ac:dyDescent="0.2">
      <c r="A44" s="106" t="s">
        <v>7</v>
      </c>
      <c r="B44" s="106" t="s">
        <v>907</v>
      </c>
    </row>
    <row r="45" spans="1:2" x14ac:dyDescent="0.2">
      <c r="A45" s="106" t="s">
        <v>700</v>
      </c>
      <c r="B45" s="106" t="s">
        <v>549</v>
      </c>
    </row>
    <row r="46" spans="1:2" x14ac:dyDescent="0.2">
      <c r="A46" s="106" t="s">
        <v>19</v>
      </c>
      <c r="B46" s="106" t="s">
        <v>202</v>
      </c>
    </row>
    <row r="47" spans="1:2" x14ac:dyDescent="0.2">
      <c r="A47" s="106" t="s">
        <v>424</v>
      </c>
      <c r="B47" s="106" t="s">
        <v>656</v>
      </c>
    </row>
    <row r="48" spans="1:2" x14ac:dyDescent="0.2">
      <c r="A48" s="106" t="s">
        <v>821</v>
      </c>
      <c r="B48" s="106" t="s">
        <v>300</v>
      </c>
    </row>
    <row r="49" spans="1:2" x14ac:dyDescent="0.2">
      <c r="A49" s="106" t="s">
        <v>435</v>
      </c>
      <c r="B49" s="106" t="s">
        <v>1041</v>
      </c>
    </row>
    <row r="50" spans="1:2" x14ac:dyDescent="0.2">
      <c r="A50" s="106" t="s">
        <v>829</v>
      </c>
      <c r="B50" s="106" t="s">
        <v>688</v>
      </c>
    </row>
    <row r="51" spans="1:2" x14ac:dyDescent="0.2">
      <c r="A51" s="106" t="s">
        <v>167</v>
      </c>
      <c r="B51" s="106" t="s">
        <v>55</v>
      </c>
    </row>
  </sheetData>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94"/>
  <sheetViews>
    <sheetView showGridLines="0" showZeros="0" workbookViewId="0">
      <selection activeCell="A2" sqref="A2"/>
    </sheetView>
  </sheetViews>
  <sheetFormatPr baseColWidth="10" defaultColWidth="9.140625" defaultRowHeight="12.75" customHeight="1" x14ac:dyDescent="0.2"/>
  <cols>
    <col min="1" max="1" width="11.7109375" customWidth="1"/>
    <col min="2" max="2" width="39.42578125" customWidth="1"/>
    <col min="3" max="3" width="6.42578125" customWidth="1"/>
    <col min="4" max="4" width="10.85546875" customWidth="1"/>
    <col min="5" max="5" width="11.140625" customWidth="1"/>
    <col min="6" max="6" width="13.5703125" customWidth="1"/>
    <col min="7" max="7" width="12" customWidth="1"/>
    <col min="8" max="8" width="13.5703125" customWidth="1"/>
    <col min="9" max="9" width="10.140625" customWidth="1"/>
    <col min="10" max="10" width="11.5703125" customWidth="1"/>
    <col min="12" max="12" width="12.28515625" customWidth="1"/>
  </cols>
  <sheetData>
    <row r="1" spans="1:13" ht="6" customHeight="1" thickBot="1" x14ac:dyDescent="0.25">
      <c r="A1" t="s">
        <v>869</v>
      </c>
    </row>
    <row r="2" spans="1:13" ht="12.75" customHeight="1" thickTop="1" x14ac:dyDescent="0.2">
      <c r="A2" s="63" t="s">
        <v>699</v>
      </c>
      <c r="B2" s="25"/>
      <c r="C2" s="25"/>
      <c r="D2" s="25"/>
      <c r="E2" s="25"/>
      <c r="F2" s="25"/>
      <c r="G2" s="25"/>
      <c r="H2" s="25"/>
      <c r="I2" s="25"/>
      <c r="J2" s="25"/>
      <c r="K2" s="25"/>
      <c r="L2" s="78"/>
    </row>
    <row r="3" spans="1:13" ht="12.75" customHeight="1" x14ac:dyDescent="0.2">
      <c r="A3" s="15" t="s">
        <v>596</v>
      </c>
      <c r="B3" s="112"/>
      <c r="C3" s="112"/>
      <c r="D3" s="112"/>
      <c r="E3" s="112"/>
      <c r="F3" s="112"/>
      <c r="G3" s="112"/>
      <c r="H3" s="112"/>
      <c r="I3" s="112"/>
      <c r="J3" s="112"/>
      <c r="K3" s="112"/>
      <c r="L3" s="28"/>
    </row>
    <row r="4" spans="1:13" ht="12.75" customHeight="1" x14ac:dyDescent="0.2">
      <c r="A4" s="15" t="s">
        <v>582</v>
      </c>
      <c r="B4" s="113"/>
      <c r="C4" s="113"/>
      <c r="D4" s="113"/>
      <c r="E4" s="113"/>
      <c r="F4" s="113"/>
      <c r="G4" s="113"/>
      <c r="H4" s="113"/>
      <c r="I4" s="113"/>
      <c r="J4" s="113"/>
      <c r="K4" s="113"/>
      <c r="L4" s="58"/>
    </row>
    <row r="5" spans="1:13" ht="12.75" customHeight="1" x14ac:dyDescent="0.2">
      <c r="A5" s="211" t="s">
        <v>430</v>
      </c>
      <c r="B5" s="212"/>
      <c r="C5" s="212"/>
      <c r="D5" s="212"/>
      <c r="E5" s="212"/>
      <c r="F5" s="212"/>
      <c r="G5" s="212"/>
      <c r="H5" s="212"/>
      <c r="I5" s="212"/>
      <c r="J5" s="212"/>
      <c r="K5" s="212"/>
      <c r="L5" s="213"/>
    </row>
    <row r="6" spans="1:13" ht="12.75" customHeight="1" x14ac:dyDescent="0.2">
      <c r="A6" s="114"/>
      <c r="B6" s="81"/>
      <c r="C6" s="81"/>
      <c r="D6" s="81"/>
      <c r="E6" s="81"/>
      <c r="F6" s="81"/>
      <c r="G6" s="81"/>
      <c r="H6" s="81"/>
      <c r="I6" s="81"/>
      <c r="J6" s="81"/>
      <c r="K6" s="81"/>
      <c r="L6" s="115"/>
    </row>
    <row r="7" spans="1:13" ht="12.75" customHeight="1" x14ac:dyDescent="0.2">
      <c r="A7" s="24" t="s">
        <v>195</v>
      </c>
      <c r="B7" s="214" t="str">
        <f>nombredelaobra</f>
        <v>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v>
      </c>
      <c r="C7" s="214"/>
      <c r="D7" s="214"/>
      <c r="E7" s="214"/>
      <c r="F7" s="116"/>
      <c r="G7" s="116"/>
      <c r="H7" s="116"/>
      <c r="I7" s="117"/>
      <c r="J7" s="117"/>
      <c r="K7" s="117"/>
      <c r="L7" s="103"/>
    </row>
    <row r="8" spans="1:13" ht="12.75" customHeight="1" x14ac:dyDescent="0.2">
      <c r="A8" s="114"/>
      <c r="B8" s="214"/>
      <c r="C8" s="214"/>
      <c r="D8" s="214"/>
      <c r="E8" s="214"/>
      <c r="F8" s="117"/>
      <c r="G8" s="117"/>
      <c r="H8" s="118" t="s">
        <v>343</v>
      </c>
      <c r="I8" s="116" t="s">
        <v>868</v>
      </c>
      <c r="J8" s="116"/>
      <c r="K8" s="116"/>
      <c r="L8" s="103"/>
    </row>
    <row r="9" spans="1:13" ht="12.75" customHeight="1" x14ac:dyDescent="0.2">
      <c r="A9" s="34" t="s">
        <v>298</v>
      </c>
      <c r="B9" s="214"/>
      <c r="C9" s="214"/>
      <c r="D9" s="214"/>
      <c r="E9" s="214"/>
      <c r="F9" s="117"/>
      <c r="G9" s="117"/>
      <c r="H9" s="118" t="s">
        <v>299</v>
      </c>
      <c r="I9" s="119" t="s">
        <v>1086</v>
      </c>
      <c r="J9" s="66" t="s">
        <v>749</v>
      </c>
      <c r="K9" s="119" t="s">
        <v>1087</v>
      </c>
      <c r="L9" s="103"/>
    </row>
    <row r="10" spans="1:13" ht="12.75" customHeight="1" x14ac:dyDescent="0.2">
      <c r="A10" s="34" t="s">
        <v>298</v>
      </c>
      <c r="B10" s="214"/>
      <c r="C10" s="214"/>
      <c r="D10" s="214"/>
      <c r="E10" s="214"/>
      <c r="F10" s="117"/>
      <c r="G10" s="117"/>
      <c r="H10" s="118"/>
      <c r="I10" s="120"/>
      <c r="J10" s="66"/>
      <c r="K10" s="120"/>
      <c r="L10" s="103"/>
    </row>
    <row r="11" spans="1:13" ht="12.75" customHeight="1" x14ac:dyDescent="0.2">
      <c r="A11" s="24" t="s">
        <v>535</v>
      </c>
      <c r="B11" s="116" t="str">
        <f>direcciondelaobra</f>
        <v>Tramo de Barranca del Muerto a Tlahuac.</v>
      </c>
      <c r="C11" s="116"/>
      <c r="D11" s="116"/>
      <c r="E11" s="116"/>
      <c r="F11" s="116"/>
      <c r="G11" s="116"/>
      <c r="H11" s="118"/>
      <c r="I11" s="120"/>
      <c r="J11" s="66"/>
      <c r="K11" s="120"/>
      <c r="L11" s="103"/>
    </row>
    <row r="12" spans="1:13" ht="12.75" customHeight="1" thickBot="1" x14ac:dyDescent="0.25">
      <c r="A12" s="64" t="s">
        <v>644</v>
      </c>
      <c r="B12" s="12" t="str">
        <f>ciudaddelaobra&amp;", "&amp;estadodelaobra</f>
        <v>México, Distrito Federal</v>
      </c>
      <c r="C12" s="12"/>
      <c r="D12" s="12"/>
      <c r="E12" s="109" t="s">
        <v>367</v>
      </c>
      <c r="F12" s="12" t="s">
        <v>472</v>
      </c>
      <c r="G12" s="12"/>
      <c r="H12" s="192"/>
      <c r="I12" s="192"/>
      <c r="J12" s="73"/>
      <c r="K12" s="73"/>
      <c r="L12" s="22"/>
    </row>
    <row r="13" spans="1:13" ht="8.25" customHeight="1" thickTop="1" x14ac:dyDescent="0.2">
      <c r="A13" s="46"/>
      <c r="B13" s="46"/>
      <c r="C13" s="46"/>
      <c r="D13" s="46"/>
      <c r="E13" s="23"/>
      <c r="F13" s="23"/>
      <c r="G13" s="23"/>
      <c r="H13" s="23"/>
      <c r="I13" s="102"/>
      <c r="J13" s="102"/>
      <c r="K13" s="102"/>
      <c r="L13" s="102"/>
    </row>
    <row r="14" spans="1:13" ht="12.75" customHeight="1" x14ac:dyDescent="0.2">
      <c r="A14" s="80" t="s">
        <v>112</v>
      </c>
      <c r="B14" s="74" t="s">
        <v>645</v>
      </c>
      <c r="C14" s="13" t="s">
        <v>204</v>
      </c>
      <c r="D14" s="13"/>
      <c r="E14" s="13"/>
      <c r="F14" s="13"/>
      <c r="G14" s="50" t="s">
        <v>437</v>
      </c>
      <c r="H14" s="37" t="s">
        <v>749</v>
      </c>
      <c r="I14" s="50" t="s">
        <v>459</v>
      </c>
      <c r="J14" s="102"/>
      <c r="K14" s="102"/>
      <c r="L14" s="102"/>
    </row>
    <row r="15" spans="1:13" ht="7.5" customHeight="1" thickBot="1" x14ac:dyDescent="0.25"/>
    <row r="16" spans="1:13" ht="12.75" customHeight="1" thickTop="1" x14ac:dyDescent="0.2">
      <c r="A16" s="33"/>
      <c r="B16" s="59"/>
      <c r="C16" s="108"/>
      <c r="D16" s="100" t="s">
        <v>1057</v>
      </c>
      <c r="E16" s="32"/>
      <c r="F16" s="93"/>
      <c r="G16" s="7" t="s">
        <v>290</v>
      </c>
      <c r="H16" s="14"/>
      <c r="I16" s="100" t="s">
        <v>841</v>
      </c>
      <c r="J16" s="32"/>
      <c r="K16" s="32"/>
      <c r="L16" s="93"/>
      <c r="M16" s="102"/>
    </row>
    <row r="17" spans="1:13" ht="12.75" customHeight="1" x14ac:dyDescent="0.2">
      <c r="A17" s="34" t="s">
        <v>499</v>
      </c>
      <c r="B17" s="18" t="s">
        <v>175</v>
      </c>
      <c r="C17" s="55" t="s">
        <v>354</v>
      </c>
      <c r="D17" s="38" t="s">
        <v>793</v>
      </c>
      <c r="E17" s="19" t="s">
        <v>580</v>
      </c>
      <c r="F17" s="44" t="s">
        <v>140</v>
      </c>
      <c r="G17" s="10"/>
      <c r="H17" s="54"/>
      <c r="I17" s="10" t="s">
        <v>931</v>
      </c>
      <c r="J17" s="13"/>
      <c r="K17" s="86" t="s">
        <v>620</v>
      </c>
      <c r="L17" s="9"/>
      <c r="M17" s="102"/>
    </row>
    <row r="18" spans="1:13" ht="12.75" customHeight="1" thickBot="1" x14ac:dyDescent="0.25">
      <c r="A18" s="111"/>
      <c r="B18" s="48"/>
      <c r="C18" s="47"/>
      <c r="D18" s="111"/>
      <c r="E18" s="85"/>
      <c r="F18" s="79"/>
      <c r="G18" s="20" t="s">
        <v>793</v>
      </c>
      <c r="H18" s="75" t="s">
        <v>140</v>
      </c>
      <c r="I18" s="20" t="s">
        <v>793</v>
      </c>
      <c r="J18" s="41" t="s">
        <v>140</v>
      </c>
      <c r="K18" s="41" t="s">
        <v>793</v>
      </c>
      <c r="L18" s="75" t="s">
        <v>140</v>
      </c>
      <c r="M18" s="102"/>
    </row>
    <row r="19" spans="1:13" ht="12.75" customHeight="1" thickTop="1" x14ac:dyDescent="0.2">
      <c r="A19" s="83" t="s">
        <v>1060</v>
      </c>
      <c r="B19" s="1"/>
      <c r="C19" s="1"/>
      <c r="D19" s="1"/>
      <c r="E19" s="76"/>
      <c r="F19" s="76"/>
      <c r="G19" s="66"/>
      <c r="H19" s="66"/>
      <c r="I19" s="66"/>
      <c r="J19" s="66"/>
      <c r="K19" s="66"/>
      <c r="L19" s="66"/>
      <c r="M19" s="102"/>
    </row>
    <row r="20" spans="1:13" ht="12.75" customHeight="1" x14ac:dyDescent="0.2">
      <c r="A20" s="94" t="s">
        <v>30</v>
      </c>
      <c r="B20" s="87" t="s">
        <v>254</v>
      </c>
      <c r="C20" s="71" t="s">
        <v>442</v>
      </c>
      <c r="D20" s="60" t="s">
        <v>211</v>
      </c>
      <c r="E20" s="65" t="s">
        <v>423</v>
      </c>
      <c r="F20" s="65" t="s">
        <v>1085</v>
      </c>
      <c r="G20" s="60" t="s">
        <v>37</v>
      </c>
      <c r="H20" s="65" t="s">
        <v>1084</v>
      </c>
      <c r="I20" s="60" t="s">
        <v>1116</v>
      </c>
      <c r="J20" s="65" t="s">
        <v>1114</v>
      </c>
      <c r="K20" s="60" t="s">
        <v>1117</v>
      </c>
      <c r="L20" s="65" t="s">
        <v>1115</v>
      </c>
      <c r="M20" s="102"/>
    </row>
    <row r="21" spans="1:13" ht="12.75" customHeight="1" x14ac:dyDescent="0.2">
      <c r="A21" s="83" t="s">
        <v>99</v>
      </c>
      <c r="B21" s="1"/>
      <c r="C21" s="1"/>
      <c r="D21" s="1"/>
      <c r="E21" s="76"/>
      <c r="F21" s="76"/>
      <c r="G21" s="66"/>
      <c r="H21" s="66"/>
      <c r="I21" s="66"/>
      <c r="J21" s="66"/>
      <c r="K21" s="66"/>
      <c r="L21" s="66"/>
      <c r="M21" s="102"/>
    </row>
    <row r="22" spans="1:13" ht="12.75" customHeight="1" x14ac:dyDescent="0.2">
      <c r="A22" s="83"/>
      <c r="B22" s="1"/>
      <c r="C22" s="1"/>
      <c r="D22" s="1"/>
      <c r="E22" s="76"/>
      <c r="F22" s="76"/>
      <c r="G22" s="66"/>
      <c r="H22" s="66"/>
      <c r="I22" s="66"/>
      <c r="J22" s="66"/>
      <c r="K22" s="66"/>
      <c r="L22" s="66"/>
      <c r="M22" s="102"/>
    </row>
    <row r="23" spans="1:13" ht="12.75" hidden="1" customHeight="1" x14ac:dyDescent="0.2">
      <c r="B23" s="62" t="s">
        <v>163</v>
      </c>
    </row>
    <row r="24" spans="1:13" ht="12.75" hidden="1" customHeight="1" x14ac:dyDescent="0.2">
      <c r="B24" s="62" t="s">
        <v>478</v>
      </c>
    </row>
    <row r="25" spans="1:13" ht="12.75" hidden="1" customHeight="1" x14ac:dyDescent="0.2">
      <c r="B25" s="62" t="s">
        <v>1053</v>
      </c>
    </row>
    <row r="26" spans="1:13" ht="32.25" hidden="1" customHeight="1" x14ac:dyDescent="0.2">
      <c r="A26" s="56" t="s">
        <v>875</v>
      </c>
      <c r="B26" s="35" t="s">
        <v>991</v>
      </c>
      <c r="C26" s="56" t="s">
        <v>1038</v>
      </c>
      <c r="D26" s="68">
        <v>3900</v>
      </c>
      <c r="E26" s="65">
        <v>8.4700000000000006</v>
      </c>
      <c r="F26" s="65">
        <v>33033</v>
      </c>
      <c r="G26" s="68">
        <v>2356</v>
      </c>
      <c r="H26" s="65">
        <v>19955.32</v>
      </c>
      <c r="I26" s="5">
        <f t="shared" ref="I26:I27" si="0">IF(D26-G26&gt;0,D26-G26,0)</f>
        <v>1544</v>
      </c>
      <c r="J26" s="36">
        <f t="shared" ref="J26:J27" si="1">I26*E26</f>
        <v>13077.68</v>
      </c>
      <c r="K26" s="5">
        <f t="shared" ref="K26:K27" si="2">IF(D26-G26&lt;0,G26-D26,0)</f>
        <v>0</v>
      </c>
      <c r="L26" s="36">
        <f t="shared" ref="L26:L27" si="3">K26*E26</f>
        <v>0</v>
      </c>
      <c r="M26" s="46"/>
    </row>
    <row r="27" spans="1:13" ht="74.25" hidden="1" customHeight="1" x14ac:dyDescent="0.2">
      <c r="A27" s="56" t="s">
        <v>605</v>
      </c>
      <c r="B27" s="35" t="s">
        <v>23</v>
      </c>
      <c r="C27" s="56" t="s">
        <v>679</v>
      </c>
      <c r="D27" s="68">
        <v>2799.29</v>
      </c>
      <c r="E27" s="65">
        <v>25.67</v>
      </c>
      <c r="F27" s="65">
        <v>71857.77</v>
      </c>
      <c r="G27" s="68">
        <v>589</v>
      </c>
      <c r="H27" s="65">
        <v>15119.63</v>
      </c>
      <c r="I27" s="5">
        <f t="shared" si="0"/>
        <v>2210.29</v>
      </c>
      <c r="J27" s="36">
        <f t="shared" si="1"/>
        <v>56738.14</v>
      </c>
      <c r="K27" s="5">
        <f t="shared" si="2"/>
        <v>0</v>
      </c>
      <c r="L27" s="36">
        <f t="shared" si="3"/>
        <v>0</v>
      </c>
      <c r="M27" s="46"/>
    </row>
    <row r="28" spans="1:13" ht="12.75" hidden="1" customHeight="1" x14ac:dyDescent="0.2">
      <c r="B28" s="35" t="s">
        <v>690</v>
      </c>
    </row>
    <row r="29" spans="1:13" ht="63.75" hidden="1" customHeight="1" x14ac:dyDescent="0.2">
      <c r="A29" s="56" t="s">
        <v>911</v>
      </c>
      <c r="B29" s="35" t="s">
        <v>506</v>
      </c>
      <c r="C29" s="56" t="s">
        <v>679</v>
      </c>
      <c r="D29" s="68">
        <v>1521</v>
      </c>
      <c r="E29" s="65">
        <v>101.48</v>
      </c>
      <c r="F29" s="65">
        <v>154351.07999999999</v>
      </c>
      <c r="G29" s="68">
        <v>193.79</v>
      </c>
      <c r="H29" s="65">
        <v>19665.810000000001</v>
      </c>
      <c r="I29" s="5">
        <f>IF(D29-G29&gt;0,D29-G29,0)</f>
        <v>1327.21</v>
      </c>
      <c r="J29" s="36">
        <f>I29*E29</f>
        <v>134685.26999999999</v>
      </c>
      <c r="K29" s="5">
        <f>IF(D29-G29&lt;0,G29-D29,0)</f>
        <v>0</v>
      </c>
      <c r="L29" s="36">
        <f>K29*E29</f>
        <v>0</v>
      </c>
      <c r="M29" s="46"/>
    </row>
    <row r="30" spans="1:13" ht="12.75" hidden="1" customHeight="1" x14ac:dyDescent="0.2">
      <c r="B30" s="35" t="s">
        <v>133</v>
      </c>
    </row>
    <row r="31" spans="1:13" ht="74.25" hidden="1" customHeight="1" x14ac:dyDescent="0.2">
      <c r="A31" s="56" t="s">
        <v>935</v>
      </c>
      <c r="B31" s="35" t="s">
        <v>11</v>
      </c>
      <c r="C31" s="56" t="s">
        <v>679</v>
      </c>
      <c r="D31" s="68">
        <v>380.25</v>
      </c>
      <c r="E31" s="65">
        <v>61.84</v>
      </c>
      <c r="F31" s="65">
        <v>23514.66</v>
      </c>
      <c r="G31" s="68">
        <v>29.53</v>
      </c>
      <c r="H31" s="65">
        <v>1826.14</v>
      </c>
      <c r="I31" s="5">
        <f>IF(D31-G31&gt;0,D31-G31,0)</f>
        <v>350.72</v>
      </c>
      <c r="J31" s="36">
        <f>I31*E31</f>
        <v>21688.52</v>
      </c>
      <c r="K31" s="5">
        <f>IF(D31-G31&lt;0,G31-D31,0)</f>
        <v>0</v>
      </c>
      <c r="L31" s="36">
        <f>K31*E31</f>
        <v>0</v>
      </c>
      <c r="M31" s="46"/>
    </row>
    <row r="32" spans="1:13" ht="63.75" hidden="1" customHeight="1" x14ac:dyDescent="0.2">
      <c r="B32" s="35" t="s">
        <v>637</v>
      </c>
    </row>
    <row r="33" spans="1:13" ht="63.75" hidden="1" customHeight="1" x14ac:dyDescent="0.2">
      <c r="A33" s="56" t="s">
        <v>666</v>
      </c>
      <c r="B33" s="35" t="s">
        <v>398</v>
      </c>
      <c r="C33" s="56" t="s">
        <v>679</v>
      </c>
      <c r="D33" s="68">
        <v>737.13</v>
      </c>
      <c r="E33" s="65">
        <v>161.02000000000001</v>
      </c>
      <c r="F33" s="65">
        <v>118692.67</v>
      </c>
      <c r="G33" s="68">
        <v>3627.05</v>
      </c>
      <c r="H33" s="65">
        <v>584027.59</v>
      </c>
      <c r="I33" s="5">
        <f>IF(D33-G33&gt;0,D33-G33,0)</f>
        <v>0</v>
      </c>
      <c r="J33" s="36">
        <f>I33*E33</f>
        <v>0</v>
      </c>
      <c r="K33" s="5">
        <f>IF(D33-G33&lt;0,G33-D33,0)</f>
        <v>2889.92</v>
      </c>
      <c r="L33" s="36">
        <f>K33*E33</f>
        <v>465334.92</v>
      </c>
      <c r="M33" s="46"/>
    </row>
    <row r="34" spans="1:13" ht="74.25" hidden="1" customHeight="1" x14ac:dyDescent="0.2">
      <c r="B34" s="35" t="s">
        <v>519</v>
      </c>
    </row>
    <row r="35" spans="1:13" ht="12.75" hidden="1" customHeight="1" x14ac:dyDescent="0.2"/>
    <row r="36" spans="1:13" ht="42.75" hidden="1" customHeight="1" x14ac:dyDescent="0.2">
      <c r="B36" s="35" t="s">
        <v>933</v>
      </c>
    </row>
    <row r="37" spans="1:13" ht="63.75" hidden="1" customHeight="1" x14ac:dyDescent="0.2">
      <c r="A37" s="56" t="s">
        <v>349</v>
      </c>
      <c r="B37" s="35" t="s">
        <v>161</v>
      </c>
      <c r="C37" s="56" t="s">
        <v>679</v>
      </c>
      <c r="D37" s="68">
        <v>380.25</v>
      </c>
      <c r="E37" s="65">
        <v>37.54</v>
      </c>
      <c r="F37" s="65">
        <v>14274.59</v>
      </c>
      <c r="G37" s="68">
        <v>164.26</v>
      </c>
      <c r="H37" s="65">
        <v>6166.32</v>
      </c>
      <c r="I37" s="5">
        <f t="shared" ref="I37:I38" si="4">IF(D37-G37&gt;0,D37-G37,0)</f>
        <v>215.99</v>
      </c>
      <c r="J37" s="36">
        <f t="shared" ref="J37:J38" si="5">I37*E37</f>
        <v>8108.26</v>
      </c>
      <c r="K37" s="5">
        <f t="shared" ref="K37:K38" si="6">IF(D37-G37&lt;0,G37-D37,0)</f>
        <v>0</v>
      </c>
      <c r="L37" s="36">
        <f t="shared" ref="L37:L38" si="7">K37*E37</f>
        <v>0</v>
      </c>
      <c r="M37" s="46"/>
    </row>
    <row r="38" spans="1:13" ht="63.75" hidden="1" customHeight="1" x14ac:dyDescent="0.2">
      <c r="A38" s="56" t="s">
        <v>808</v>
      </c>
      <c r="B38" s="35" t="s">
        <v>724</v>
      </c>
      <c r="C38" s="56" t="s">
        <v>624</v>
      </c>
      <c r="D38" s="68">
        <v>13996.47</v>
      </c>
      <c r="E38" s="65">
        <v>5.51</v>
      </c>
      <c r="F38" s="65">
        <v>77120.55</v>
      </c>
      <c r="G38" s="68">
        <v>28175.35</v>
      </c>
      <c r="H38" s="65">
        <v>155246.18</v>
      </c>
      <c r="I38" s="5">
        <f t="shared" si="4"/>
        <v>0</v>
      </c>
      <c r="J38" s="36">
        <f t="shared" si="5"/>
        <v>0</v>
      </c>
      <c r="K38" s="5">
        <f t="shared" si="6"/>
        <v>14178.88</v>
      </c>
      <c r="L38" s="36">
        <f t="shared" si="7"/>
        <v>78125.63</v>
      </c>
      <c r="M38" s="46"/>
    </row>
    <row r="39" spans="1:13" ht="21.75" hidden="1" customHeight="1" x14ac:dyDescent="0.2">
      <c r="B39" s="35" t="s">
        <v>515</v>
      </c>
    </row>
    <row r="40" spans="1:13" ht="53.25" hidden="1" customHeight="1" x14ac:dyDescent="0.2">
      <c r="A40" s="56" t="s">
        <v>1076</v>
      </c>
      <c r="B40" s="35" t="s">
        <v>948</v>
      </c>
      <c r="C40" s="56" t="s">
        <v>679</v>
      </c>
      <c r="D40" s="68">
        <v>518.4</v>
      </c>
      <c r="E40" s="65">
        <v>325.02</v>
      </c>
      <c r="F40" s="65">
        <v>168490.37</v>
      </c>
      <c r="G40" s="68">
        <v>3556</v>
      </c>
      <c r="H40" s="65">
        <v>1155771.1200000001</v>
      </c>
      <c r="I40" s="5">
        <f t="shared" ref="I40:I41" si="8">IF(D40-G40&gt;0,D40-G40,0)</f>
        <v>0</v>
      </c>
      <c r="J40" s="36">
        <f t="shared" ref="J40:J41" si="9">I40*E40</f>
        <v>0</v>
      </c>
      <c r="K40" s="5">
        <f t="shared" ref="K40:K41" si="10">IF(D40-G40&lt;0,G40-D40,0)</f>
        <v>3037.6</v>
      </c>
      <c r="L40" s="36">
        <f t="shared" ref="L40:L41" si="11">K40*E40</f>
        <v>987280.75</v>
      </c>
      <c r="M40" s="46"/>
    </row>
    <row r="41" spans="1:13" ht="74.25" hidden="1" customHeight="1" x14ac:dyDescent="0.2">
      <c r="A41" s="56" t="s">
        <v>870</v>
      </c>
      <c r="B41" s="35" t="s">
        <v>491</v>
      </c>
      <c r="C41" s="56" t="s">
        <v>679</v>
      </c>
      <c r="D41" s="68">
        <v>0</v>
      </c>
      <c r="E41" s="65">
        <v>21.9</v>
      </c>
      <c r="F41" s="65">
        <v>0</v>
      </c>
      <c r="G41" s="68">
        <v>5635.07</v>
      </c>
      <c r="H41" s="65">
        <v>123408.03</v>
      </c>
      <c r="I41" s="5">
        <f t="shared" si="8"/>
        <v>0</v>
      </c>
      <c r="J41" s="36">
        <f t="shared" si="9"/>
        <v>0</v>
      </c>
      <c r="K41" s="5">
        <f t="shared" si="10"/>
        <v>5635.07</v>
      </c>
      <c r="L41" s="36">
        <f t="shared" si="11"/>
        <v>123408.03</v>
      </c>
      <c r="M41" s="46"/>
    </row>
    <row r="42" spans="1:13" ht="53.25" hidden="1" customHeight="1" x14ac:dyDescent="0.2">
      <c r="B42" s="35" t="s">
        <v>791</v>
      </c>
    </row>
    <row r="43" spans="1:13" ht="12.75" hidden="1" customHeight="1" x14ac:dyDescent="0.2">
      <c r="B43" s="62" t="s">
        <v>544</v>
      </c>
      <c r="F43" s="27">
        <v>903869.14</v>
      </c>
      <c r="H43" s="27">
        <v>2081186.14</v>
      </c>
    </row>
    <row r="44" spans="1:13" ht="12.75" hidden="1" customHeight="1" x14ac:dyDescent="0.2">
      <c r="B44" s="62" t="s">
        <v>220</v>
      </c>
    </row>
    <row r="45" spans="1:13" ht="42.75" hidden="1" customHeight="1" x14ac:dyDescent="0.2">
      <c r="A45" s="56" t="s">
        <v>955</v>
      </c>
      <c r="B45" s="35" t="s">
        <v>830</v>
      </c>
      <c r="C45" s="56" t="s">
        <v>1038</v>
      </c>
      <c r="D45" s="68">
        <v>908</v>
      </c>
      <c r="E45" s="65">
        <v>92.51</v>
      </c>
      <c r="F45" s="65">
        <v>83999.08</v>
      </c>
      <c r="G45" s="68">
        <v>265.02999999999997</v>
      </c>
      <c r="H45" s="65">
        <v>24517.93</v>
      </c>
      <c r="I45" s="5">
        <f t="shared" ref="I45:I46" si="12">IF(D45-G45&gt;0,D45-G45,0)</f>
        <v>642.97</v>
      </c>
      <c r="J45" s="36">
        <f t="shared" ref="J45:J46" si="13">I45*E45</f>
        <v>59481.15</v>
      </c>
      <c r="K45" s="5">
        <f t="shared" ref="K45:K46" si="14">IF(D45-G45&lt;0,G45-D45,0)</f>
        <v>0</v>
      </c>
      <c r="L45" s="36">
        <f t="shared" ref="L45:L46" si="15">K45*E45</f>
        <v>0</v>
      </c>
      <c r="M45" s="46"/>
    </row>
    <row r="46" spans="1:13" ht="74.25" hidden="1" customHeight="1" x14ac:dyDescent="0.2">
      <c r="A46" s="56" t="s">
        <v>996</v>
      </c>
      <c r="B46" s="35" t="s">
        <v>732</v>
      </c>
      <c r="C46" s="56" t="s">
        <v>679</v>
      </c>
      <c r="D46" s="68">
        <v>278</v>
      </c>
      <c r="E46" s="65">
        <v>1902.52</v>
      </c>
      <c r="F46" s="65">
        <v>528900.56000000006</v>
      </c>
      <c r="G46" s="68">
        <v>633.47</v>
      </c>
      <c r="H46" s="65">
        <v>1205189.3400000001</v>
      </c>
      <c r="I46" s="5">
        <f t="shared" si="12"/>
        <v>0</v>
      </c>
      <c r="J46" s="36">
        <f t="shared" si="13"/>
        <v>0</v>
      </c>
      <c r="K46" s="5">
        <f t="shared" si="14"/>
        <v>355.47</v>
      </c>
      <c r="L46" s="36">
        <f t="shared" si="15"/>
        <v>676288.78</v>
      </c>
      <c r="M46" s="46"/>
    </row>
    <row r="47" spans="1:13" ht="12.75" hidden="1" customHeight="1" x14ac:dyDescent="0.2"/>
    <row r="48" spans="1:13" ht="32.25" hidden="1" customHeight="1" x14ac:dyDescent="0.2">
      <c r="B48" s="35" t="s">
        <v>593</v>
      </c>
    </row>
    <row r="49" spans="1:13" ht="74.25" hidden="1" customHeight="1" x14ac:dyDescent="0.2">
      <c r="A49" s="56" t="s">
        <v>916</v>
      </c>
      <c r="B49" s="35" t="s">
        <v>1068</v>
      </c>
      <c r="C49" s="56" t="s">
        <v>708</v>
      </c>
      <c r="D49" s="68">
        <v>12249</v>
      </c>
      <c r="E49" s="65">
        <v>22.89</v>
      </c>
      <c r="F49" s="65">
        <v>280379.61</v>
      </c>
      <c r="G49" s="68">
        <v>20681.88</v>
      </c>
      <c r="H49" s="65">
        <v>473408.23</v>
      </c>
      <c r="I49" s="5">
        <f>IF(D49-G49&gt;0,D49-G49,0)</f>
        <v>0</v>
      </c>
      <c r="J49" s="36">
        <f>I49*E49</f>
        <v>0</v>
      </c>
      <c r="K49" s="5">
        <f>IF(D49-G49&lt;0,G49-D49,0)</f>
        <v>8432.8799999999992</v>
      </c>
      <c r="L49" s="36">
        <f>K49*E49</f>
        <v>193028.62</v>
      </c>
      <c r="M49" s="46"/>
    </row>
    <row r="50" spans="1:13" ht="32.25" hidden="1" customHeight="1" x14ac:dyDescent="0.2">
      <c r="B50" s="35" t="s">
        <v>591</v>
      </c>
    </row>
    <row r="51" spans="1:13" ht="63.75" hidden="1" customHeight="1" x14ac:dyDescent="0.2">
      <c r="A51" s="56" t="s">
        <v>231</v>
      </c>
      <c r="B51" s="35" t="s">
        <v>990</v>
      </c>
      <c r="C51" s="56" t="s">
        <v>101</v>
      </c>
      <c r="D51" s="68">
        <v>20687</v>
      </c>
      <c r="E51" s="65">
        <v>19.329999999999998</v>
      </c>
      <c r="F51" s="65">
        <v>399879.71</v>
      </c>
      <c r="G51" s="68">
        <v>24230.5</v>
      </c>
      <c r="H51" s="65">
        <v>468375.57</v>
      </c>
      <c r="I51" s="5">
        <f>IF(D51-G51&gt;0,D51-G51,0)</f>
        <v>0</v>
      </c>
      <c r="J51" s="36">
        <f>I51*E51</f>
        <v>0</v>
      </c>
      <c r="K51" s="5">
        <f>IF(D51-G51&lt;0,G51-D51,0)</f>
        <v>3543.5</v>
      </c>
      <c r="L51" s="36">
        <f>K51*E51</f>
        <v>68495.86</v>
      </c>
      <c r="M51" s="46"/>
    </row>
    <row r="52" spans="1:13" ht="12.75" hidden="1" customHeight="1" x14ac:dyDescent="0.2">
      <c r="B52" s="35" t="s">
        <v>543</v>
      </c>
    </row>
    <row r="53" spans="1:13" ht="53.25" hidden="1" customHeight="1" x14ac:dyDescent="0.2">
      <c r="A53" s="56" t="s">
        <v>936</v>
      </c>
      <c r="B53" s="35" t="s">
        <v>60</v>
      </c>
      <c r="C53" s="56" t="s">
        <v>1038</v>
      </c>
      <c r="D53" s="68">
        <v>123</v>
      </c>
      <c r="E53" s="65">
        <v>132.91</v>
      </c>
      <c r="F53" s="65">
        <v>16347.93</v>
      </c>
      <c r="G53" s="68">
        <v>98.06</v>
      </c>
      <c r="H53" s="65">
        <v>13033.15</v>
      </c>
      <c r="I53" s="5">
        <f t="shared" ref="I53:I56" si="16">IF(D53-G53&gt;0,D53-G53,0)</f>
        <v>24.94</v>
      </c>
      <c r="J53" s="36">
        <f t="shared" ref="J53:J56" si="17">I53*E53</f>
        <v>3314.78</v>
      </c>
      <c r="K53" s="5">
        <f t="shared" ref="K53:K56" si="18">IF(D53-G53&lt;0,G53-D53,0)</f>
        <v>0</v>
      </c>
      <c r="L53" s="36">
        <f t="shared" ref="L53:L56" si="19">K53*E53</f>
        <v>0</v>
      </c>
      <c r="M53" s="46"/>
    </row>
    <row r="54" spans="1:13" ht="53.25" hidden="1" customHeight="1" x14ac:dyDescent="0.2">
      <c r="A54" s="56" t="s">
        <v>564</v>
      </c>
      <c r="B54" s="35" t="s">
        <v>413</v>
      </c>
      <c r="C54" s="56" t="s">
        <v>1038</v>
      </c>
      <c r="D54" s="68">
        <v>684</v>
      </c>
      <c r="E54" s="65">
        <v>149.13999999999999</v>
      </c>
      <c r="F54" s="65">
        <v>102011.76</v>
      </c>
      <c r="G54" s="68">
        <v>604.99</v>
      </c>
      <c r="H54" s="65">
        <v>90228.21</v>
      </c>
      <c r="I54" s="5">
        <f t="shared" si="16"/>
        <v>79.010000000000005</v>
      </c>
      <c r="J54" s="36">
        <f t="shared" si="17"/>
        <v>11783.55</v>
      </c>
      <c r="K54" s="5">
        <f t="shared" si="18"/>
        <v>0</v>
      </c>
      <c r="L54" s="36">
        <f t="shared" si="19"/>
        <v>0</v>
      </c>
      <c r="M54" s="46"/>
    </row>
    <row r="55" spans="1:13" ht="53.25" hidden="1" customHeight="1" x14ac:dyDescent="0.2">
      <c r="A55" s="56" t="s">
        <v>675</v>
      </c>
      <c r="B55" s="35" t="s">
        <v>490</v>
      </c>
      <c r="C55" s="56" t="s">
        <v>1038</v>
      </c>
      <c r="D55" s="68">
        <v>459</v>
      </c>
      <c r="E55" s="65">
        <v>312.06</v>
      </c>
      <c r="F55" s="65">
        <v>143235.54</v>
      </c>
      <c r="G55" s="68">
        <v>118.13</v>
      </c>
      <c r="H55" s="65">
        <v>36863.65</v>
      </c>
      <c r="I55" s="5">
        <f t="shared" si="16"/>
        <v>340.87</v>
      </c>
      <c r="J55" s="36">
        <f t="shared" si="17"/>
        <v>106371.89</v>
      </c>
      <c r="K55" s="5">
        <f t="shared" si="18"/>
        <v>0</v>
      </c>
      <c r="L55" s="36">
        <f t="shared" si="19"/>
        <v>0</v>
      </c>
      <c r="M55" s="46"/>
    </row>
    <row r="56" spans="1:13" ht="53.25" hidden="1" customHeight="1" x14ac:dyDescent="0.2">
      <c r="A56" s="56" t="s">
        <v>1032</v>
      </c>
      <c r="B56" s="35" t="s">
        <v>268</v>
      </c>
      <c r="C56" s="56" t="s">
        <v>1038</v>
      </c>
      <c r="D56" s="68">
        <v>56.8</v>
      </c>
      <c r="E56" s="65">
        <v>216.96</v>
      </c>
      <c r="F56" s="65">
        <v>12323.33</v>
      </c>
      <c r="G56" s="68">
        <v>38.22</v>
      </c>
      <c r="H56" s="65">
        <v>8292.2099999999991</v>
      </c>
      <c r="I56" s="5">
        <f t="shared" si="16"/>
        <v>18.579999999999998</v>
      </c>
      <c r="J56" s="36">
        <f t="shared" si="17"/>
        <v>4031.12</v>
      </c>
      <c r="K56" s="5">
        <f t="shared" si="18"/>
        <v>0</v>
      </c>
      <c r="L56" s="36">
        <f t="shared" si="19"/>
        <v>0</v>
      </c>
      <c r="M56" s="46"/>
    </row>
    <row r="57" spans="1:13" ht="12.75" hidden="1" customHeight="1" x14ac:dyDescent="0.2">
      <c r="B57" s="62" t="s">
        <v>805</v>
      </c>
      <c r="F57" s="27">
        <v>1567077.52</v>
      </c>
      <c r="H57" s="27">
        <v>2319908.29</v>
      </c>
    </row>
    <row r="58" spans="1:13" ht="12.75" hidden="1" customHeight="1" x14ac:dyDescent="0.2">
      <c r="B58" s="62" t="s">
        <v>306</v>
      </c>
    </row>
    <row r="59" spans="1:13" ht="63.75" hidden="1" customHeight="1" x14ac:dyDescent="0.2">
      <c r="A59" s="56" t="s">
        <v>886</v>
      </c>
      <c r="B59" s="35" t="s">
        <v>72</v>
      </c>
      <c r="C59" s="56" t="s">
        <v>1038</v>
      </c>
      <c r="D59" s="68">
        <v>688.79</v>
      </c>
      <c r="E59" s="65">
        <v>220.71</v>
      </c>
      <c r="F59" s="65">
        <v>152022.84</v>
      </c>
      <c r="G59" s="68">
        <v>1770.15</v>
      </c>
      <c r="H59" s="65">
        <v>390689.81</v>
      </c>
      <c r="I59" s="5">
        <f>IF(D59-G59&gt;0,D59-G59,0)</f>
        <v>0</v>
      </c>
      <c r="J59" s="36">
        <f>I59*E59</f>
        <v>0</v>
      </c>
      <c r="K59" s="5">
        <f>IF(D59-G59&lt;0,G59-D59,0)</f>
        <v>1081.3599999999999</v>
      </c>
      <c r="L59" s="36">
        <f>K59*E59</f>
        <v>238666.97</v>
      </c>
      <c r="M59" s="46"/>
    </row>
    <row r="60" spans="1:13" ht="12.75" hidden="1" customHeight="1" x14ac:dyDescent="0.2"/>
    <row r="61" spans="1:13" ht="21.75" hidden="1" customHeight="1" x14ac:dyDescent="0.2">
      <c r="B61" s="35" t="s">
        <v>339</v>
      </c>
    </row>
    <row r="62" spans="1:13" ht="63.75" hidden="1" customHeight="1" x14ac:dyDescent="0.2">
      <c r="A62" s="56" t="s">
        <v>924</v>
      </c>
      <c r="B62" s="35" t="s">
        <v>369</v>
      </c>
      <c r="C62" s="56" t="s">
        <v>101</v>
      </c>
      <c r="D62" s="68">
        <v>2203.44</v>
      </c>
      <c r="E62" s="65">
        <v>24</v>
      </c>
      <c r="F62" s="65">
        <v>52882.559999999998</v>
      </c>
      <c r="G62" s="68">
        <v>7983.57</v>
      </c>
      <c r="H62" s="65">
        <v>191605.68</v>
      </c>
      <c r="I62" s="5">
        <f>IF(D62-G62&gt;0,D62-G62,0)</f>
        <v>0</v>
      </c>
      <c r="J62" s="36">
        <f>I62*E62</f>
        <v>0</v>
      </c>
      <c r="K62" s="5">
        <f>IF(D62-G62&lt;0,G62-D62,0)</f>
        <v>5780.13</v>
      </c>
      <c r="L62" s="36">
        <f>K62*E62</f>
        <v>138723.12</v>
      </c>
      <c r="M62" s="46"/>
    </row>
    <row r="63" spans="1:13" ht="21.75" hidden="1" customHeight="1" x14ac:dyDescent="0.2">
      <c r="B63" s="35" t="s">
        <v>848</v>
      </c>
    </row>
    <row r="64" spans="1:13" ht="63.75" hidden="1" customHeight="1" x14ac:dyDescent="0.2">
      <c r="A64" s="56" t="s">
        <v>237</v>
      </c>
      <c r="B64" s="35" t="s">
        <v>845</v>
      </c>
      <c r="C64" s="56" t="s">
        <v>101</v>
      </c>
      <c r="D64" s="68">
        <v>3599.96</v>
      </c>
      <c r="E64" s="65">
        <v>20.309999999999999</v>
      </c>
      <c r="F64" s="65">
        <v>73115.19</v>
      </c>
      <c r="G64" s="68">
        <v>13422.89</v>
      </c>
      <c r="H64" s="65">
        <v>272618.90000000002</v>
      </c>
      <c r="I64" s="5">
        <f>IF(D64-G64&gt;0,D64-G64,0)</f>
        <v>0</v>
      </c>
      <c r="J64" s="36">
        <f>I64*E64</f>
        <v>0</v>
      </c>
      <c r="K64" s="5">
        <f>IF(D64-G64&lt;0,G64-D64,0)</f>
        <v>9822.93</v>
      </c>
      <c r="L64" s="36">
        <f>K64*E64</f>
        <v>199503.71</v>
      </c>
      <c r="M64" s="46"/>
    </row>
    <row r="65" spans="1:13" ht="21.75" hidden="1" customHeight="1" x14ac:dyDescent="0.2">
      <c r="B65" s="35" t="s">
        <v>727</v>
      </c>
    </row>
    <row r="66" spans="1:13" ht="63.75" hidden="1" customHeight="1" x14ac:dyDescent="0.2">
      <c r="A66" s="56" t="s">
        <v>1072</v>
      </c>
      <c r="B66" s="35" t="s">
        <v>981</v>
      </c>
      <c r="C66" s="56" t="s">
        <v>101</v>
      </c>
      <c r="D66" s="68">
        <v>111.6</v>
      </c>
      <c r="E66" s="65">
        <v>25.96</v>
      </c>
      <c r="F66" s="65">
        <v>2897.14</v>
      </c>
      <c r="G66" s="68">
        <v>406.94</v>
      </c>
      <c r="H66" s="65">
        <v>10564.16</v>
      </c>
      <c r="I66" s="5">
        <f>IF(D66-G66&gt;0,D66-G66,0)</f>
        <v>0</v>
      </c>
      <c r="J66" s="36">
        <f>I66*E66</f>
        <v>0</v>
      </c>
      <c r="K66" s="5">
        <f>IF(D66-G66&lt;0,G66-D66,0)</f>
        <v>295.33999999999997</v>
      </c>
      <c r="L66" s="36">
        <f>K66*E66</f>
        <v>7667.03</v>
      </c>
      <c r="M66" s="46"/>
    </row>
    <row r="67" spans="1:13" ht="21.75" hidden="1" customHeight="1" x14ac:dyDescent="0.2">
      <c r="B67" s="35" t="s">
        <v>971</v>
      </c>
    </row>
    <row r="68" spans="1:13" ht="63.75" hidden="1" customHeight="1" x14ac:dyDescent="0.2">
      <c r="A68" s="56" t="s">
        <v>387</v>
      </c>
      <c r="B68" s="35" t="s">
        <v>804</v>
      </c>
      <c r="C68" s="56" t="s">
        <v>101</v>
      </c>
      <c r="D68" s="68">
        <v>512.79</v>
      </c>
      <c r="E68" s="65">
        <v>25.01</v>
      </c>
      <c r="F68" s="65">
        <v>12824.88</v>
      </c>
      <c r="G68" s="68">
        <v>269.02999999999997</v>
      </c>
      <c r="H68" s="65">
        <v>6728.44</v>
      </c>
      <c r="I68" s="5">
        <f>IF(D68-G68&gt;0,D68-G68,0)</f>
        <v>243.76</v>
      </c>
      <c r="J68" s="36">
        <f>I68*E68</f>
        <v>6096.44</v>
      </c>
      <c r="K68" s="5">
        <f>IF(D68-G68&lt;0,G68-D68,0)</f>
        <v>0</v>
      </c>
      <c r="L68" s="36">
        <f>K68*E68</f>
        <v>0</v>
      </c>
      <c r="M68" s="46"/>
    </row>
    <row r="69" spans="1:13" ht="21.75" hidden="1" customHeight="1" x14ac:dyDescent="0.2">
      <c r="B69" s="35" t="s">
        <v>971</v>
      </c>
    </row>
    <row r="70" spans="1:13" ht="63.75" hidden="1" customHeight="1" x14ac:dyDescent="0.2">
      <c r="A70" s="56" t="s">
        <v>282</v>
      </c>
      <c r="B70" s="35" t="s">
        <v>574</v>
      </c>
      <c r="C70" s="56" t="s">
        <v>679</v>
      </c>
      <c r="D70" s="68">
        <v>56</v>
      </c>
      <c r="E70" s="65">
        <v>2048.56</v>
      </c>
      <c r="F70" s="65">
        <v>114719.36</v>
      </c>
      <c r="G70" s="68">
        <v>96.89</v>
      </c>
      <c r="H70" s="65">
        <v>198484.98</v>
      </c>
      <c r="I70" s="5">
        <f>IF(D70-G70&gt;0,D70-G70,0)</f>
        <v>0</v>
      </c>
      <c r="J70" s="36">
        <f>I70*E70</f>
        <v>0</v>
      </c>
      <c r="K70" s="5">
        <f>IF(D70-G70&lt;0,G70-D70,0)</f>
        <v>40.89</v>
      </c>
      <c r="L70" s="36">
        <f>K70*E70</f>
        <v>83765.62</v>
      </c>
      <c r="M70" s="46"/>
    </row>
    <row r="71" spans="1:13" ht="32.25" hidden="1" customHeight="1" x14ac:dyDescent="0.2">
      <c r="B71" s="35" t="s">
        <v>752</v>
      </c>
    </row>
    <row r="72" spans="1:13" ht="63.75" hidden="1" customHeight="1" x14ac:dyDescent="0.2">
      <c r="A72" s="56" t="s">
        <v>626</v>
      </c>
      <c r="B72" s="35" t="s">
        <v>275</v>
      </c>
      <c r="C72" s="56" t="s">
        <v>1038</v>
      </c>
      <c r="D72" s="68">
        <v>959.79</v>
      </c>
      <c r="E72" s="65">
        <v>248.71</v>
      </c>
      <c r="F72" s="65">
        <v>238709.37</v>
      </c>
      <c r="G72" s="68">
        <v>303.7</v>
      </c>
      <c r="H72" s="65">
        <v>75533.23</v>
      </c>
      <c r="I72" s="5">
        <f>IF(D72-G72&gt;0,D72-G72,0)</f>
        <v>656.09</v>
      </c>
      <c r="J72" s="36">
        <f>I72*E72</f>
        <v>163176.14000000001</v>
      </c>
      <c r="K72" s="5">
        <f>IF(D72-G72&lt;0,G72-D72,0)</f>
        <v>0</v>
      </c>
      <c r="L72" s="36">
        <f>K72*E72</f>
        <v>0</v>
      </c>
      <c r="M72" s="46"/>
    </row>
    <row r="73" spans="1:13" ht="12.75" hidden="1" customHeight="1" x14ac:dyDescent="0.2"/>
    <row r="74" spans="1:13" ht="21.75" hidden="1" customHeight="1" x14ac:dyDescent="0.2">
      <c r="B74" s="35" t="s">
        <v>58</v>
      </c>
    </row>
    <row r="75" spans="1:13" ht="63.75" hidden="1" customHeight="1" x14ac:dyDescent="0.2">
      <c r="A75" s="56" t="s">
        <v>536</v>
      </c>
      <c r="B75" s="35" t="s">
        <v>1046</v>
      </c>
      <c r="C75" s="56" t="s">
        <v>101</v>
      </c>
      <c r="D75" s="68">
        <v>6634.31</v>
      </c>
      <c r="E75" s="65">
        <v>22.84</v>
      </c>
      <c r="F75" s="65">
        <v>151527.64000000001</v>
      </c>
      <c r="G75" s="68">
        <v>2084.98</v>
      </c>
      <c r="H75" s="65">
        <v>47620.94</v>
      </c>
      <c r="I75" s="5">
        <f>IF(D75-G75&gt;0,D75-G75,0)</f>
        <v>4549.33</v>
      </c>
      <c r="J75" s="36">
        <f>I75*E75</f>
        <v>103906.7</v>
      </c>
      <c r="K75" s="5">
        <f>IF(D75-G75&lt;0,G75-D75,0)</f>
        <v>0</v>
      </c>
      <c r="L75" s="36">
        <f>K75*E75</f>
        <v>0</v>
      </c>
      <c r="M75" s="46"/>
    </row>
    <row r="76" spans="1:13" ht="12.75" hidden="1" customHeight="1" x14ac:dyDescent="0.2">
      <c r="B76" s="35" t="s">
        <v>543</v>
      </c>
    </row>
    <row r="77" spans="1:13" ht="63.75" hidden="1" customHeight="1" x14ac:dyDescent="0.2">
      <c r="A77" s="56" t="s">
        <v>954</v>
      </c>
      <c r="B77" s="35" t="s">
        <v>78</v>
      </c>
      <c r="C77" s="56" t="s">
        <v>101</v>
      </c>
      <c r="D77" s="68">
        <v>4627.91</v>
      </c>
      <c r="E77" s="65">
        <v>20.309999999999999</v>
      </c>
      <c r="F77" s="65">
        <v>93992.85</v>
      </c>
      <c r="G77" s="68">
        <v>1234.0999999999999</v>
      </c>
      <c r="H77" s="65">
        <v>25064.57</v>
      </c>
      <c r="I77" s="5">
        <f>IF(D77-G77&gt;0,D77-G77,0)</f>
        <v>3393.81</v>
      </c>
      <c r="J77" s="36">
        <f>I77*E77</f>
        <v>68928.28</v>
      </c>
      <c r="K77" s="5">
        <f>IF(D77-G77&lt;0,G77-D77,0)</f>
        <v>0</v>
      </c>
      <c r="L77" s="36">
        <f>K77*E77</f>
        <v>0</v>
      </c>
      <c r="M77" s="46"/>
    </row>
    <row r="78" spans="1:13" ht="21.75" hidden="1" customHeight="1" x14ac:dyDescent="0.2">
      <c r="B78" s="35" t="s">
        <v>425</v>
      </c>
    </row>
    <row r="79" spans="1:13" ht="74.25" hidden="1" customHeight="1" x14ac:dyDescent="0.2">
      <c r="A79" s="56" t="s">
        <v>212</v>
      </c>
      <c r="B79" s="35" t="s">
        <v>227</v>
      </c>
      <c r="C79" s="56" t="s">
        <v>1038</v>
      </c>
      <c r="D79" s="68">
        <v>810.26</v>
      </c>
      <c r="E79" s="65">
        <v>243.62</v>
      </c>
      <c r="F79" s="65">
        <v>197395.54</v>
      </c>
      <c r="G79" s="68">
        <v>1340.49</v>
      </c>
      <c r="H79" s="65">
        <v>326570.17</v>
      </c>
      <c r="I79" s="5">
        <f>IF(D79-G79&gt;0,D79-G79,0)</f>
        <v>0</v>
      </c>
      <c r="J79" s="36">
        <f>I79*E79</f>
        <v>0</v>
      </c>
      <c r="K79" s="5">
        <f>IF(D79-G79&lt;0,G79-D79,0)</f>
        <v>530.23</v>
      </c>
      <c r="L79" s="36">
        <f>K79*E79</f>
        <v>129174.63</v>
      </c>
      <c r="M79" s="46"/>
    </row>
    <row r="80" spans="1:13" ht="21.75" hidden="1" customHeight="1" x14ac:dyDescent="0.2">
      <c r="B80" s="35" t="s">
        <v>451</v>
      </c>
    </row>
    <row r="81" spans="1:13" ht="63.75" hidden="1" customHeight="1" x14ac:dyDescent="0.2">
      <c r="A81" s="56" t="s">
        <v>800</v>
      </c>
      <c r="B81" s="35" t="s">
        <v>879</v>
      </c>
      <c r="C81" s="56" t="s">
        <v>101</v>
      </c>
      <c r="D81" s="68">
        <v>1225.25</v>
      </c>
      <c r="E81" s="65">
        <v>26.5</v>
      </c>
      <c r="F81" s="65">
        <v>32469.13</v>
      </c>
      <c r="G81" s="68">
        <v>698.91</v>
      </c>
      <c r="H81" s="65">
        <v>18521.12</v>
      </c>
      <c r="I81" s="5">
        <f>IF(D81-G81&gt;0,D81-G81,0)</f>
        <v>526.34</v>
      </c>
      <c r="J81" s="36">
        <f>I81*E81</f>
        <v>13948.01</v>
      </c>
      <c r="K81" s="5">
        <f>IF(D81-G81&lt;0,G81-D81,0)</f>
        <v>0</v>
      </c>
      <c r="L81" s="36">
        <f>K81*E81</f>
        <v>0</v>
      </c>
      <c r="M81" s="46"/>
    </row>
    <row r="82" spans="1:13" ht="12.75" hidden="1" customHeight="1" x14ac:dyDescent="0.2">
      <c r="B82" s="35" t="s">
        <v>543</v>
      </c>
    </row>
    <row r="83" spans="1:13" ht="63.75" hidden="1" customHeight="1" x14ac:dyDescent="0.2">
      <c r="A83" s="56" t="s">
        <v>122</v>
      </c>
      <c r="B83" s="35" t="s">
        <v>104</v>
      </c>
      <c r="C83" s="56" t="s">
        <v>101</v>
      </c>
      <c r="D83" s="68">
        <v>5882.37</v>
      </c>
      <c r="E83" s="65">
        <v>22.28</v>
      </c>
      <c r="F83" s="65">
        <v>131059.2</v>
      </c>
      <c r="G83" s="68">
        <v>11287.99</v>
      </c>
      <c r="H83" s="65">
        <v>251496.42</v>
      </c>
      <c r="I83" s="5">
        <f>IF(D83-G83&gt;0,D83-G83,0)</f>
        <v>0</v>
      </c>
      <c r="J83" s="36">
        <f>I83*E83</f>
        <v>0</v>
      </c>
      <c r="K83" s="5">
        <f>IF(D83-G83&lt;0,G83-D83,0)</f>
        <v>5405.62</v>
      </c>
      <c r="L83" s="36">
        <f>K83*E83</f>
        <v>120437.21</v>
      </c>
      <c r="M83" s="46"/>
    </row>
    <row r="84" spans="1:13" ht="12.75" hidden="1" customHeight="1" x14ac:dyDescent="0.2">
      <c r="B84" s="35" t="s">
        <v>543</v>
      </c>
    </row>
    <row r="85" spans="1:13" ht="63.75" hidden="1" customHeight="1" x14ac:dyDescent="0.2">
      <c r="A85" s="56" t="s">
        <v>520</v>
      </c>
      <c r="B85" s="35" t="s">
        <v>1052</v>
      </c>
      <c r="C85" s="56" t="s">
        <v>101</v>
      </c>
      <c r="D85" s="68">
        <v>4512.42</v>
      </c>
      <c r="E85" s="65">
        <v>20.309999999999999</v>
      </c>
      <c r="F85" s="65">
        <v>91647.25</v>
      </c>
      <c r="G85" s="68">
        <v>6104.59</v>
      </c>
      <c r="H85" s="65">
        <v>123984.22</v>
      </c>
      <c r="I85" s="5">
        <f>IF(D85-G85&gt;0,D85-G85,0)</f>
        <v>0</v>
      </c>
      <c r="J85" s="36">
        <f>I85*E85</f>
        <v>0</v>
      </c>
      <c r="K85" s="5">
        <f>IF(D85-G85&lt;0,G85-D85,0)</f>
        <v>1592.17</v>
      </c>
      <c r="L85" s="36">
        <f>K85*E85</f>
        <v>32336.97</v>
      </c>
      <c r="M85" s="46"/>
    </row>
    <row r="86" spans="1:13" ht="12.75" hidden="1" customHeight="1" x14ac:dyDescent="0.2"/>
    <row r="87" spans="1:13" ht="12.75" hidden="1" customHeight="1" x14ac:dyDescent="0.2">
      <c r="B87" s="35" t="s">
        <v>627</v>
      </c>
    </row>
    <row r="88" spans="1:13" ht="63.75" hidden="1" customHeight="1" x14ac:dyDescent="0.2">
      <c r="A88" s="56" t="s">
        <v>482</v>
      </c>
      <c r="B88" s="35" t="s">
        <v>524</v>
      </c>
      <c r="C88" s="56" t="s">
        <v>679</v>
      </c>
      <c r="D88" s="68">
        <v>92.37</v>
      </c>
      <c r="E88" s="65">
        <v>2092.1</v>
      </c>
      <c r="F88" s="65">
        <v>193247.28</v>
      </c>
      <c r="G88" s="68">
        <v>173.88</v>
      </c>
      <c r="H88" s="65">
        <v>363774.35</v>
      </c>
      <c r="I88" s="5">
        <f>IF(D88-G88&gt;0,D88-G88,0)</f>
        <v>0</v>
      </c>
      <c r="J88" s="36">
        <f>I88*E88</f>
        <v>0</v>
      </c>
      <c r="K88" s="5">
        <f>IF(D88-G88&lt;0,G88-D88,0)</f>
        <v>81.510000000000005</v>
      </c>
      <c r="L88" s="36">
        <f>K88*E88</f>
        <v>170527.07</v>
      </c>
      <c r="M88" s="46"/>
    </row>
    <row r="89" spans="1:13" ht="42.75" hidden="1" customHeight="1" x14ac:dyDescent="0.2">
      <c r="B89" s="35" t="s">
        <v>443</v>
      </c>
    </row>
    <row r="90" spans="1:13" ht="63.75" hidden="1" customHeight="1" x14ac:dyDescent="0.2">
      <c r="A90" s="56" t="s">
        <v>942</v>
      </c>
      <c r="B90" s="35" t="s">
        <v>1083</v>
      </c>
      <c r="C90" s="56" t="s">
        <v>101</v>
      </c>
      <c r="D90" s="68">
        <v>1977.51</v>
      </c>
      <c r="E90" s="65">
        <v>26.5</v>
      </c>
      <c r="F90" s="65">
        <v>52404.02</v>
      </c>
      <c r="G90" s="68">
        <v>141.31</v>
      </c>
      <c r="H90" s="65">
        <v>3744.72</v>
      </c>
      <c r="I90" s="5">
        <f>IF(D90-G90&gt;0,D90-G90,0)</f>
        <v>1836.2</v>
      </c>
      <c r="J90" s="36">
        <f>I90*E90</f>
        <v>48659.3</v>
      </c>
      <c r="K90" s="5">
        <f>IF(D90-G90&lt;0,G90-D90,0)</f>
        <v>0</v>
      </c>
      <c r="L90" s="36">
        <f>K90*E90</f>
        <v>0</v>
      </c>
      <c r="M90" s="46"/>
    </row>
    <row r="91" spans="1:13" ht="12.75" hidden="1" customHeight="1" x14ac:dyDescent="0.2">
      <c r="B91" s="35" t="s">
        <v>543</v>
      </c>
    </row>
    <row r="92" spans="1:13" ht="63.75" hidden="1" customHeight="1" x14ac:dyDescent="0.2">
      <c r="A92" s="56" t="s">
        <v>307</v>
      </c>
      <c r="B92" s="35" t="s">
        <v>533</v>
      </c>
      <c r="C92" s="56" t="s">
        <v>679</v>
      </c>
      <c r="D92" s="68">
        <v>89.87</v>
      </c>
      <c r="E92" s="65">
        <v>2091.9499999999998</v>
      </c>
      <c r="F92" s="65">
        <v>188003.55</v>
      </c>
      <c r="G92" s="68">
        <v>33.72</v>
      </c>
      <c r="H92" s="65">
        <v>70540.55</v>
      </c>
      <c r="I92" s="5">
        <f>IF(D92-G92&gt;0,D92-G92,0)</f>
        <v>56.15</v>
      </c>
      <c r="J92" s="36">
        <f>I92*E92</f>
        <v>117462.99</v>
      </c>
      <c r="K92" s="5">
        <f>IF(D92-G92&lt;0,G92-D92,0)</f>
        <v>0</v>
      </c>
      <c r="L92" s="36">
        <f>K92*E92</f>
        <v>0</v>
      </c>
      <c r="M92" s="46"/>
    </row>
    <row r="93" spans="1:13" ht="42.75" hidden="1" customHeight="1" x14ac:dyDescent="0.2">
      <c r="B93" s="35" t="s">
        <v>10</v>
      </c>
    </row>
    <row r="94" spans="1:13" ht="74.25" hidden="1" customHeight="1" x14ac:dyDescent="0.2">
      <c r="A94" s="56" t="s">
        <v>1054</v>
      </c>
      <c r="B94" s="35" t="s">
        <v>13</v>
      </c>
      <c r="C94" s="56" t="s">
        <v>1038</v>
      </c>
      <c r="D94" s="68">
        <v>52</v>
      </c>
      <c r="E94" s="65">
        <v>214.98</v>
      </c>
      <c r="F94" s="65">
        <v>11178.96</v>
      </c>
      <c r="G94" s="68">
        <v>52</v>
      </c>
      <c r="H94" s="65">
        <v>11178.96</v>
      </c>
      <c r="I94" s="5">
        <f>IF(D94-G94&gt;0,D94-G94,0)</f>
        <v>0</v>
      </c>
      <c r="J94" s="36">
        <f>I94*E94</f>
        <v>0</v>
      </c>
      <c r="K94" s="5">
        <f>IF(D94-G94&lt;0,G94-D94,0)</f>
        <v>0</v>
      </c>
      <c r="L94" s="36">
        <f>K94*E94</f>
        <v>0</v>
      </c>
      <c r="M94" s="46"/>
    </row>
    <row r="95" spans="1:13" ht="21.75" hidden="1" customHeight="1" x14ac:dyDescent="0.2">
      <c r="B95" s="35" t="s">
        <v>638</v>
      </c>
    </row>
    <row r="96" spans="1:13" ht="12.75" hidden="1" customHeight="1" x14ac:dyDescent="0.2">
      <c r="B96" s="62" t="s">
        <v>18</v>
      </c>
      <c r="F96" s="27">
        <v>1959711.22</v>
      </c>
      <c r="H96" s="27">
        <v>2388721.2200000002</v>
      </c>
    </row>
    <row r="97" spans="1:13" ht="12.75" hidden="1" customHeight="1" x14ac:dyDescent="0.2">
      <c r="B97" s="62" t="s">
        <v>856</v>
      </c>
    </row>
    <row r="98" spans="1:13" ht="63.75" hidden="1" customHeight="1" x14ac:dyDescent="0.2">
      <c r="A98" s="56" t="s">
        <v>970</v>
      </c>
      <c r="B98" s="35" t="s">
        <v>684</v>
      </c>
      <c r="C98" s="56" t="s">
        <v>101</v>
      </c>
      <c r="D98" s="68">
        <v>11160</v>
      </c>
      <c r="E98" s="65">
        <v>28.52</v>
      </c>
      <c r="F98" s="65">
        <v>318283.2</v>
      </c>
      <c r="G98" s="68">
        <v>15387.86</v>
      </c>
      <c r="H98" s="65">
        <v>438861.77</v>
      </c>
      <c r="I98" s="5">
        <f>IF(D98-G98&gt;0,D98-G98,0)</f>
        <v>0</v>
      </c>
      <c r="J98" s="36">
        <f>I98*E98</f>
        <v>0</v>
      </c>
      <c r="K98" s="5">
        <f>IF(D98-G98&lt;0,G98-D98,0)</f>
        <v>4227.8599999999997</v>
      </c>
      <c r="L98" s="36">
        <f>K98*E98</f>
        <v>120578.57</v>
      </c>
      <c r="M98" s="46"/>
    </row>
    <row r="99" spans="1:13" ht="12.75" hidden="1" customHeight="1" x14ac:dyDescent="0.2"/>
    <row r="100" spans="1:13" ht="63.75" hidden="1" customHeight="1" x14ac:dyDescent="0.2">
      <c r="A100" s="56" t="s">
        <v>507</v>
      </c>
      <c r="B100" s="35" t="s">
        <v>557</v>
      </c>
      <c r="C100" s="56" t="s">
        <v>698</v>
      </c>
      <c r="D100" s="68">
        <v>0</v>
      </c>
      <c r="E100" s="65">
        <v>41.44</v>
      </c>
      <c r="F100" s="65">
        <v>0</v>
      </c>
      <c r="G100" s="68">
        <v>364</v>
      </c>
      <c r="H100" s="65">
        <v>15084.16</v>
      </c>
      <c r="I100" s="5">
        <f>IF(D100-G100&gt;0,D100-G100,0)</f>
        <v>0</v>
      </c>
      <c r="J100" s="36">
        <f>I100*E100</f>
        <v>0</v>
      </c>
      <c r="K100" s="5">
        <f>IF(D100-G100&lt;0,G100-D100,0)</f>
        <v>364</v>
      </c>
      <c r="L100" s="36">
        <f>K100*E100</f>
        <v>15084.16</v>
      </c>
      <c r="M100" s="46"/>
    </row>
    <row r="101" spans="1:13" ht="12.75" hidden="1" customHeight="1" x14ac:dyDescent="0.2">
      <c r="B101" s="35" t="s">
        <v>139</v>
      </c>
    </row>
    <row r="102" spans="1:13" ht="12.75" hidden="1" customHeight="1" x14ac:dyDescent="0.2">
      <c r="B102" s="62" t="s">
        <v>857</v>
      </c>
      <c r="F102" s="27">
        <v>318283.2</v>
      </c>
      <c r="H102" s="27">
        <v>453945.93</v>
      </c>
    </row>
    <row r="103" spans="1:13" ht="12.75" hidden="1" customHeight="1" x14ac:dyDescent="0.2">
      <c r="B103" s="62" t="s">
        <v>16</v>
      </c>
    </row>
    <row r="104" spans="1:13" ht="63.75" hidden="1" customHeight="1" x14ac:dyDescent="0.2">
      <c r="A104" s="56" t="s">
        <v>636</v>
      </c>
      <c r="B104" s="35" t="s">
        <v>50</v>
      </c>
      <c r="C104" s="56" t="s">
        <v>1038</v>
      </c>
      <c r="D104" s="68">
        <v>696</v>
      </c>
      <c r="E104" s="65">
        <v>237.12</v>
      </c>
      <c r="F104" s="65">
        <v>165035.51999999999</v>
      </c>
      <c r="G104" s="68">
        <v>619.54999999999995</v>
      </c>
      <c r="H104" s="65">
        <v>146907.70000000001</v>
      </c>
      <c r="I104" s="5">
        <f>IF(D104-G104&gt;0,D104-G104,0)</f>
        <v>76.45</v>
      </c>
      <c r="J104" s="36">
        <f>I104*E104</f>
        <v>18127.82</v>
      </c>
      <c r="K104" s="5">
        <f>IF(D104-G104&lt;0,G104-D104,0)</f>
        <v>0</v>
      </c>
      <c r="L104" s="36">
        <f>K104*E104</f>
        <v>0</v>
      </c>
      <c r="M104" s="46"/>
    </row>
    <row r="105" spans="1:13" ht="12.75" hidden="1" customHeight="1" x14ac:dyDescent="0.2">
      <c r="B105" s="35" t="s">
        <v>627</v>
      </c>
    </row>
    <row r="106" spans="1:13" ht="63.75" hidden="1" customHeight="1" x14ac:dyDescent="0.2">
      <c r="A106" s="56" t="s">
        <v>655</v>
      </c>
      <c r="B106" s="35" t="s">
        <v>125</v>
      </c>
      <c r="C106" s="56" t="s">
        <v>1038</v>
      </c>
      <c r="D106" s="68">
        <v>372</v>
      </c>
      <c r="E106" s="65">
        <v>490.04</v>
      </c>
      <c r="F106" s="65">
        <v>182294.88</v>
      </c>
      <c r="G106" s="68">
        <v>116.47</v>
      </c>
      <c r="H106" s="65">
        <v>57074.96</v>
      </c>
      <c r="I106" s="5">
        <f>IF(D106-G106&gt;0,D106-G106,0)</f>
        <v>255.53</v>
      </c>
      <c r="J106" s="36">
        <f>I106*E106</f>
        <v>125219.92</v>
      </c>
      <c r="K106" s="5">
        <f>IF(D106-G106&lt;0,G106-D106,0)</f>
        <v>0</v>
      </c>
      <c r="L106" s="36">
        <f>K106*E106</f>
        <v>0</v>
      </c>
      <c r="M106" s="46"/>
    </row>
    <row r="107" spans="1:13" ht="12.75" hidden="1" customHeight="1" x14ac:dyDescent="0.2">
      <c r="B107" s="35" t="s">
        <v>905</v>
      </c>
    </row>
    <row r="108" spans="1:13" ht="63.75" hidden="1" customHeight="1" x14ac:dyDescent="0.2">
      <c r="A108" s="56" t="s">
        <v>741</v>
      </c>
      <c r="B108" s="35" t="s">
        <v>710</v>
      </c>
      <c r="C108" s="56" t="s">
        <v>1038</v>
      </c>
      <c r="D108" s="68">
        <v>372</v>
      </c>
      <c r="E108" s="65">
        <v>560.9</v>
      </c>
      <c r="F108" s="65">
        <v>208654.8</v>
      </c>
      <c r="G108" s="68">
        <v>214.8</v>
      </c>
      <c r="H108" s="65">
        <v>120481.32</v>
      </c>
      <c r="I108" s="5">
        <f>IF(D108-G108&gt;0,D108-G108,0)</f>
        <v>157.19999999999999</v>
      </c>
      <c r="J108" s="36">
        <f>I108*E108</f>
        <v>88173.48</v>
      </c>
      <c r="K108" s="5">
        <f>IF(D108-G108&lt;0,G108-D108,0)</f>
        <v>0</v>
      </c>
      <c r="L108" s="36">
        <f>K108*E108</f>
        <v>0</v>
      </c>
      <c r="M108" s="46"/>
    </row>
    <row r="109" spans="1:13" ht="12.75" hidden="1" customHeight="1" x14ac:dyDescent="0.2">
      <c r="B109" s="35" t="s">
        <v>905</v>
      </c>
    </row>
    <row r="110" spans="1:13" ht="63.75" hidden="1" customHeight="1" x14ac:dyDescent="0.2">
      <c r="A110" s="56" t="s">
        <v>321</v>
      </c>
      <c r="B110" s="35" t="s">
        <v>958</v>
      </c>
      <c r="C110" s="56" t="s">
        <v>101</v>
      </c>
      <c r="D110" s="68">
        <v>2116</v>
      </c>
      <c r="E110" s="65">
        <v>27.94</v>
      </c>
      <c r="F110" s="65">
        <v>59121.04</v>
      </c>
      <c r="G110" s="68">
        <v>2154.85</v>
      </c>
      <c r="H110" s="65">
        <v>60206.51</v>
      </c>
      <c r="I110" s="5">
        <f>IF(D110-G110&gt;0,D110-G110,0)</f>
        <v>0</v>
      </c>
      <c r="J110" s="36">
        <f>I110*E110</f>
        <v>0</v>
      </c>
      <c r="K110" s="5">
        <f>IF(D110-G110&lt;0,G110-D110,0)</f>
        <v>38.849999999999902</v>
      </c>
      <c r="L110" s="36">
        <f>K110*E110</f>
        <v>1085.47</v>
      </c>
      <c r="M110" s="46"/>
    </row>
    <row r="111" spans="1:13" ht="12.75" hidden="1" customHeight="1" x14ac:dyDescent="0.2">
      <c r="B111" s="35" t="s">
        <v>543</v>
      </c>
    </row>
    <row r="112" spans="1:13" ht="74.25" hidden="1" customHeight="1" x14ac:dyDescent="0.2">
      <c r="A112" s="56" t="s">
        <v>1025</v>
      </c>
      <c r="B112" s="35" t="s">
        <v>242</v>
      </c>
      <c r="C112" s="56" t="s">
        <v>101</v>
      </c>
      <c r="D112" s="68">
        <v>5703</v>
      </c>
      <c r="E112" s="65">
        <v>25.7</v>
      </c>
      <c r="F112" s="65">
        <v>146567.1</v>
      </c>
      <c r="G112" s="68">
        <v>4454.54</v>
      </c>
      <c r="H112" s="65">
        <v>114481.68</v>
      </c>
      <c r="I112" s="5">
        <f>IF(D112-G112&gt;0,D112-G112,0)</f>
        <v>1248.46</v>
      </c>
      <c r="J112" s="36">
        <f>I112*E112</f>
        <v>32085.42</v>
      </c>
      <c r="K112" s="5">
        <f>IF(D112-G112&lt;0,G112-D112,0)</f>
        <v>0</v>
      </c>
      <c r="L112" s="36">
        <f>K112*E112</f>
        <v>0</v>
      </c>
      <c r="M112" s="46"/>
    </row>
    <row r="113" spans="1:13" ht="12.75" hidden="1" customHeight="1" x14ac:dyDescent="0.2"/>
    <row r="114" spans="1:13" ht="12.75" hidden="1" customHeight="1" x14ac:dyDescent="0.2">
      <c r="B114" s="35" t="s">
        <v>905</v>
      </c>
    </row>
    <row r="115" spans="1:13" ht="74.25" hidden="1" customHeight="1" x14ac:dyDescent="0.2">
      <c r="A115" s="56" t="s">
        <v>1039</v>
      </c>
      <c r="B115" s="35" t="s">
        <v>767</v>
      </c>
      <c r="C115" s="56" t="s">
        <v>679</v>
      </c>
      <c r="D115" s="68">
        <v>62</v>
      </c>
      <c r="E115" s="65">
        <v>1880.88</v>
      </c>
      <c r="F115" s="65">
        <v>116614.56</v>
      </c>
      <c r="G115" s="68">
        <v>71.73</v>
      </c>
      <c r="H115" s="65">
        <v>134915.51999999999</v>
      </c>
      <c r="I115" s="5">
        <f>IF(D115-G115&gt;0,D115-G115,0)</f>
        <v>0</v>
      </c>
      <c r="J115" s="36">
        <f>I115*E115</f>
        <v>0</v>
      </c>
      <c r="K115" s="5">
        <f>IF(D115-G115&lt;0,G115-D115,0)</f>
        <v>9.73</v>
      </c>
      <c r="L115" s="36">
        <f>K115*E115</f>
        <v>18300.96</v>
      </c>
      <c r="M115" s="46"/>
    </row>
    <row r="116" spans="1:13" ht="12.75" hidden="1" customHeight="1" x14ac:dyDescent="0.2">
      <c r="B116" s="35" t="s">
        <v>905</v>
      </c>
    </row>
    <row r="117" spans="1:13" ht="53.25" hidden="1" customHeight="1" x14ac:dyDescent="0.2">
      <c r="A117" s="56" t="s">
        <v>509</v>
      </c>
      <c r="B117" s="35" t="s">
        <v>723</v>
      </c>
      <c r="C117" s="56" t="s">
        <v>1038</v>
      </c>
      <c r="D117" s="68">
        <v>679</v>
      </c>
      <c r="E117" s="65">
        <v>162.38</v>
      </c>
      <c r="F117" s="65">
        <v>110256.02</v>
      </c>
      <c r="G117" s="68">
        <v>661.99</v>
      </c>
      <c r="H117" s="65">
        <v>107493.94</v>
      </c>
      <c r="I117" s="5">
        <f t="shared" ref="I117:I118" si="20">IF(D117-G117&gt;0,D117-G117,0)</f>
        <v>17.010000000000002</v>
      </c>
      <c r="J117" s="36">
        <f t="shared" ref="J117:J118" si="21">I117*E117</f>
        <v>2762.08</v>
      </c>
      <c r="K117" s="5">
        <f t="shared" ref="K117:K118" si="22">IF(D117-G117&lt;0,G117-D117,0)</f>
        <v>0</v>
      </c>
      <c r="L117" s="36">
        <f t="shared" ref="L117:L118" si="23">K117*E117</f>
        <v>0</v>
      </c>
      <c r="M117" s="46"/>
    </row>
    <row r="118" spans="1:13" ht="63.75" hidden="1" customHeight="1" x14ac:dyDescent="0.2">
      <c r="A118" s="56" t="s">
        <v>1008</v>
      </c>
      <c r="B118" s="35" t="s">
        <v>617</v>
      </c>
      <c r="C118" s="56" t="s">
        <v>1038</v>
      </c>
      <c r="D118" s="68">
        <v>1701.9</v>
      </c>
      <c r="E118" s="65">
        <v>304.01</v>
      </c>
      <c r="F118" s="65">
        <v>517394.62</v>
      </c>
      <c r="G118" s="68">
        <v>783.63</v>
      </c>
      <c r="H118" s="65">
        <v>238231.36</v>
      </c>
      <c r="I118" s="5">
        <f t="shared" si="20"/>
        <v>918.27</v>
      </c>
      <c r="J118" s="36">
        <f t="shared" si="21"/>
        <v>279163.26</v>
      </c>
      <c r="K118" s="5">
        <f t="shared" si="22"/>
        <v>0</v>
      </c>
      <c r="L118" s="36">
        <f t="shared" si="23"/>
        <v>0</v>
      </c>
      <c r="M118" s="46"/>
    </row>
    <row r="119" spans="1:13" ht="53.25" hidden="1" customHeight="1" x14ac:dyDescent="0.2">
      <c r="B119" s="35" t="s">
        <v>938</v>
      </c>
    </row>
    <row r="120" spans="1:13" ht="12.75" hidden="1" customHeight="1" x14ac:dyDescent="0.2">
      <c r="B120" s="62" t="s">
        <v>598</v>
      </c>
      <c r="F120" s="27">
        <v>1574561.86</v>
      </c>
      <c r="H120" s="27">
        <v>979792.99</v>
      </c>
    </row>
    <row r="121" spans="1:13" ht="12.75" hidden="1" customHeight="1" x14ac:dyDescent="0.2">
      <c r="B121" s="62" t="s">
        <v>77</v>
      </c>
    </row>
    <row r="122" spans="1:13" ht="63.75" hidden="1" customHeight="1" x14ac:dyDescent="0.2">
      <c r="A122" s="56" t="s">
        <v>897</v>
      </c>
      <c r="B122" s="35" t="s">
        <v>281</v>
      </c>
      <c r="C122" s="56" t="s">
        <v>1049</v>
      </c>
      <c r="D122" s="68">
        <v>0</v>
      </c>
      <c r="E122" s="65">
        <v>427.79</v>
      </c>
      <c r="F122" s="65">
        <v>0</v>
      </c>
      <c r="G122" s="68">
        <v>78.95</v>
      </c>
      <c r="H122" s="65">
        <v>33774.019999999997</v>
      </c>
      <c r="I122" s="5">
        <f>IF(D122-G122&gt;0,D122-G122,0)</f>
        <v>0</v>
      </c>
      <c r="J122" s="36">
        <f>I122*E122</f>
        <v>0</v>
      </c>
      <c r="K122" s="5">
        <f>IF(D122-G122&lt;0,G122-D122,0)</f>
        <v>78.95</v>
      </c>
      <c r="L122" s="36">
        <f>K122*E122</f>
        <v>33774.019999999997</v>
      </c>
      <c r="M122" s="46"/>
    </row>
    <row r="123" spans="1:13" ht="53.25" hidden="1" customHeight="1" x14ac:dyDescent="0.2">
      <c r="B123" s="35" t="s">
        <v>27</v>
      </c>
    </row>
    <row r="124" spans="1:13" ht="12.75" hidden="1" customHeight="1" x14ac:dyDescent="0.2">
      <c r="B124" s="62" t="s">
        <v>606</v>
      </c>
      <c r="F124" s="27">
        <v>51886.87</v>
      </c>
      <c r="H124" s="27">
        <v>33774.019999999997</v>
      </c>
    </row>
    <row r="125" spans="1:13" ht="12.75" hidden="1" customHeight="1" x14ac:dyDescent="0.2">
      <c r="B125" s="62" t="s">
        <v>634</v>
      </c>
    </row>
    <row r="126" spans="1:13" ht="63.75" hidden="1" customHeight="1" x14ac:dyDescent="0.2">
      <c r="A126" s="56" t="s">
        <v>199</v>
      </c>
      <c r="B126" s="35" t="s">
        <v>814</v>
      </c>
      <c r="C126" s="56" t="s">
        <v>698</v>
      </c>
      <c r="D126" s="68">
        <v>8</v>
      </c>
      <c r="E126" s="65">
        <v>639.05999999999995</v>
      </c>
      <c r="F126" s="65">
        <v>5112.4799999999996</v>
      </c>
      <c r="G126" s="68">
        <v>13</v>
      </c>
      <c r="H126" s="65">
        <v>8307.7800000000007</v>
      </c>
      <c r="I126" s="5">
        <f>IF(D126-G126&gt;0,D126-G126,0)</f>
        <v>0</v>
      </c>
      <c r="J126" s="36">
        <f>I126*E126</f>
        <v>0</v>
      </c>
      <c r="K126" s="5">
        <f>IF(D126-G126&lt;0,G126-D126,0)</f>
        <v>5</v>
      </c>
      <c r="L126" s="36">
        <f>K126*E126</f>
        <v>3195.3</v>
      </c>
      <c r="M126" s="46"/>
    </row>
    <row r="127" spans="1:13" ht="12.75" hidden="1" customHeight="1" x14ac:dyDescent="0.2"/>
    <row r="128" spans="1:13" ht="74.25" hidden="1" customHeight="1" x14ac:dyDescent="0.2">
      <c r="A128" s="56" t="s">
        <v>783</v>
      </c>
      <c r="B128" s="35" t="s">
        <v>803</v>
      </c>
      <c r="C128" s="56" t="s">
        <v>698</v>
      </c>
      <c r="D128" s="68">
        <v>1</v>
      </c>
      <c r="E128" s="65">
        <v>114.42</v>
      </c>
      <c r="F128" s="65">
        <v>114.42</v>
      </c>
      <c r="G128" s="68">
        <v>3</v>
      </c>
      <c r="H128" s="65">
        <v>343.26</v>
      </c>
      <c r="I128" s="5">
        <f>IF(D128-G128&gt;0,D128-G128,0)</f>
        <v>0</v>
      </c>
      <c r="J128" s="36">
        <f>I128*E128</f>
        <v>0</v>
      </c>
      <c r="K128" s="5">
        <f>IF(D128-G128&lt;0,G128-D128,0)</f>
        <v>2</v>
      </c>
      <c r="L128" s="36">
        <f>K128*E128</f>
        <v>228.84</v>
      </c>
      <c r="M128" s="46"/>
    </row>
    <row r="129" spans="1:13" ht="12.75" hidden="1" customHeight="1" x14ac:dyDescent="0.2">
      <c r="B129" s="35" t="s">
        <v>63</v>
      </c>
    </row>
    <row r="130" spans="1:13" ht="74.25" hidden="1" customHeight="1" x14ac:dyDescent="0.2">
      <c r="A130" s="56" t="s">
        <v>98</v>
      </c>
      <c r="B130" s="35" t="s">
        <v>665</v>
      </c>
      <c r="C130" s="56" t="s">
        <v>698</v>
      </c>
      <c r="D130" s="68">
        <v>18</v>
      </c>
      <c r="E130" s="65">
        <v>96.45</v>
      </c>
      <c r="F130" s="65">
        <v>1736.1</v>
      </c>
      <c r="G130" s="68">
        <v>3</v>
      </c>
      <c r="H130" s="65">
        <v>289.35000000000002</v>
      </c>
      <c r="I130" s="5">
        <f>IF(D130-G130&gt;0,D130-G130,0)</f>
        <v>15</v>
      </c>
      <c r="J130" s="36">
        <f>I130*E130</f>
        <v>1446.75</v>
      </c>
      <c r="K130" s="5">
        <f>IF(D130-G130&lt;0,G130-D130,0)</f>
        <v>0</v>
      </c>
      <c r="L130" s="36">
        <f>K130*E130</f>
        <v>0</v>
      </c>
      <c r="M130" s="46"/>
    </row>
    <row r="131" spans="1:13" ht="12.75" hidden="1" customHeight="1" x14ac:dyDescent="0.2">
      <c r="B131" s="35" t="s">
        <v>63</v>
      </c>
    </row>
    <row r="132" spans="1:13" ht="63.75" hidden="1" customHeight="1" x14ac:dyDescent="0.2">
      <c r="A132" s="56" t="s">
        <v>492</v>
      </c>
      <c r="B132" s="35" t="s">
        <v>15</v>
      </c>
      <c r="C132" s="56" t="s">
        <v>698</v>
      </c>
      <c r="D132" s="68">
        <v>2</v>
      </c>
      <c r="E132" s="65">
        <v>118.52</v>
      </c>
      <c r="F132" s="65">
        <v>237.04</v>
      </c>
      <c r="G132" s="68">
        <v>18</v>
      </c>
      <c r="H132" s="65">
        <v>2133.36</v>
      </c>
      <c r="I132" s="5">
        <f>IF(D132-G132&gt;0,D132-G132,0)</f>
        <v>0</v>
      </c>
      <c r="J132" s="36">
        <f>I132*E132</f>
        <v>0</v>
      </c>
      <c r="K132" s="5">
        <f>IF(D132-G132&lt;0,G132-D132,0)</f>
        <v>16</v>
      </c>
      <c r="L132" s="36">
        <f>K132*E132</f>
        <v>1896.32</v>
      </c>
      <c r="M132" s="46"/>
    </row>
    <row r="133" spans="1:13" ht="12.75" hidden="1" customHeight="1" x14ac:dyDescent="0.2">
      <c r="B133" s="35" t="s">
        <v>543</v>
      </c>
    </row>
    <row r="134" spans="1:13" ht="74.25" hidden="1" customHeight="1" x14ac:dyDescent="0.2">
      <c r="A134" s="56" t="s">
        <v>226</v>
      </c>
      <c r="B134" s="35" t="s">
        <v>913</v>
      </c>
      <c r="C134" s="56" t="s">
        <v>698</v>
      </c>
      <c r="D134" s="68">
        <v>18</v>
      </c>
      <c r="E134" s="65">
        <v>114.42</v>
      </c>
      <c r="F134" s="65">
        <v>2059.56</v>
      </c>
      <c r="G134" s="68">
        <v>17</v>
      </c>
      <c r="H134" s="65">
        <v>1945.14</v>
      </c>
      <c r="I134" s="5">
        <f t="shared" ref="I134:I136" si="24">IF(D134-G134&gt;0,D134-G134,0)</f>
        <v>1</v>
      </c>
      <c r="J134" s="36">
        <f t="shared" ref="J134:J136" si="25">I134*E134</f>
        <v>114.42</v>
      </c>
      <c r="K134" s="5">
        <f t="shared" ref="K134:K136" si="26">IF(D134-G134&lt;0,G134-D134,0)</f>
        <v>0</v>
      </c>
      <c r="L134" s="36">
        <f t="shared" ref="L134:L136" si="27">K134*E134</f>
        <v>0</v>
      </c>
      <c r="M134" s="46"/>
    </row>
    <row r="135" spans="1:13" ht="63.75" hidden="1" customHeight="1" x14ac:dyDescent="0.2">
      <c r="A135" s="56" t="s">
        <v>169</v>
      </c>
      <c r="B135" s="35" t="s">
        <v>1042</v>
      </c>
      <c r="C135" s="56" t="s">
        <v>698</v>
      </c>
      <c r="D135" s="68">
        <v>12</v>
      </c>
      <c r="E135" s="65">
        <v>171.62</v>
      </c>
      <c r="F135" s="65">
        <v>2059.44</v>
      </c>
      <c r="G135" s="68">
        <v>3</v>
      </c>
      <c r="H135" s="65">
        <v>514.86</v>
      </c>
      <c r="I135" s="5">
        <f t="shared" si="24"/>
        <v>9</v>
      </c>
      <c r="J135" s="36">
        <f t="shared" si="25"/>
        <v>1544.58</v>
      </c>
      <c r="K135" s="5">
        <f t="shared" si="26"/>
        <v>0</v>
      </c>
      <c r="L135" s="36">
        <f t="shared" si="27"/>
        <v>0</v>
      </c>
      <c r="M135" s="46"/>
    </row>
    <row r="136" spans="1:13" ht="63.75" hidden="1" customHeight="1" x14ac:dyDescent="0.2">
      <c r="A136" s="56" t="s">
        <v>225</v>
      </c>
      <c r="B136" s="35" t="s">
        <v>402</v>
      </c>
      <c r="C136" s="56" t="s">
        <v>698</v>
      </c>
      <c r="D136" s="68">
        <v>14</v>
      </c>
      <c r="E136" s="65">
        <v>798.07</v>
      </c>
      <c r="F136" s="65">
        <v>11172.98</v>
      </c>
      <c r="G136" s="68">
        <v>3</v>
      </c>
      <c r="H136" s="65">
        <v>2394.21</v>
      </c>
      <c r="I136" s="5">
        <f t="shared" si="24"/>
        <v>11</v>
      </c>
      <c r="J136" s="36">
        <f t="shared" si="25"/>
        <v>8778.77</v>
      </c>
      <c r="K136" s="5">
        <f t="shared" si="26"/>
        <v>0</v>
      </c>
      <c r="L136" s="36">
        <f t="shared" si="27"/>
        <v>0</v>
      </c>
      <c r="M136" s="46"/>
    </row>
    <row r="137" spans="1:13" ht="32.25" hidden="1" customHeight="1" x14ac:dyDescent="0.2">
      <c r="B137" s="35" t="s">
        <v>487</v>
      </c>
    </row>
    <row r="138" spans="1:13" ht="12.75" hidden="1" customHeight="1" x14ac:dyDescent="0.2"/>
    <row r="139" spans="1:13" ht="63.75" hidden="1" customHeight="1" x14ac:dyDescent="0.2">
      <c r="A139" s="56" t="s">
        <v>372</v>
      </c>
      <c r="B139" s="35" t="s">
        <v>168</v>
      </c>
      <c r="C139" s="56" t="s">
        <v>698</v>
      </c>
      <c r="D139" s="68">
        <v>3</v>
      </c>
      <c r="E139" s="65">
        <v>2483.96</v>
      </c>
      <c r="F139" s="65">
        <v>7451.88</v>
      </c>
      <c r="G139" s="68">
        <v>1</v>
      </c>
      <c r="H139" s="65">
        <v>2483.96</v>
      </c>
      <c r="I139" s="5">
        <f>IF(D139-G139&gt;0,D139-G139,0)</f>
        <v>2</v>
      </c>
      <c r="J139" s="36">
        <f>I139*E139</f>
        <v>4967.92</v>
      </c>
      <c r="K139" s="5">
        <f>IF(D139-G139&lt;0,G139-D139,0)</f>
        <v>0</v>
      </c>
      <c r="L139" s="36">
        <f>K139*E139</f>
        <v>0</v>
      </c>
      <c r="M139" s="46"/>
    </row>
    <row r="140" spans="1:13" ht="32.25" hidden="1" customHeight="1" x14ac:dyDescent="0.2">
      <c r="B140" s="35" t="s">
        <v>815</v>
      </c>
    </row>
    <row r="141" spans="1:13" ht="63.75" hidden="1" customHeight="1" x14ac:dyDescent="0.2">
      <c r="A141" s="56" t="s">
        <v>186</v>
      </c>
      <c r="B141" s="35" t="s">
        <v>726</v>
      </c>
      <c r="C141" s="56" t="s">
        <v>839</v>
      </c>
      <c r="D141" s="68">
        <v>104</v>
      </c>
      <c r="E141" s="65">
        <v>72.67</v>
      </c>
      <c r="F141" s="65">
        <v>7557.68</v>
      </c>
      <c r="G141" s="68">
        <v>115.16</v>
      </c>
      <c r="H141" s="65">
        <v>8368.68</v>
      </c>
      <c r="I141" s="5">
        <f t="shared" ref="I141:I144" si="28">IF(D141-G141&gt;0,D141-G141,0)</f>
        <v>0</v>
      </c>
      <c r="J141" s="36">
        <f t="shared" ref="J141:J144" si="29">I141*E141</f>
        <v>0</v>
      </c>
      <c r="K141" s="5">
        <f t="shared" ref="K141:K144" si="30">IF(D141-G141&lt;0,G141-D141,0)</f>
        <v>11.16</v>
      </c>
      <c r="L141" s="36">
        <f t="shared" ref="L141:L144" si="31">K141*E141</f>
        <v>811</v>
      </c>
      <c r="M141" s="46"/>
    </row>
    <row r="142" spans="1:13" ht="63.75" hidden="1" customHeight="1" x14ac:dyDescent="0.2">
      <c r="A142" s="56" t="s">
        <v>571</v>
      </c>
      <c r="B142" s="35" t="s">
        <v>539</v>
      </c>
      <c r="C142" s="56" t="s">
        <v>839</v>
      </c>
      <c r="D142" s="68">
        <v>19.2</v>
      </c>
      <c r="E142" s="65">
        <v>77.25</v>
      </c>
      <c r="F142" s="65">
        <v>1483.2</v>
      </c>
      <c r="G142" s="68">
        <v>210.25</v>
      </c>
      <c r="H142" s="65">
        <v>16241.81</v>
      </c>
      <c r="I142" s="5">
        <f t="shared" si="28"/>
        <v>0</v>
      </c>
      <c r="J142" s="36">
        <f t="shared" si="29"/>
        <v>0</v>
      </c>
      <c r="K142" s="5">
        <f t="shared" si="30"/>
        <v>191.05</v>
      </c>
      <c r="L142" s="36">
        <f t="shared" si="31"/>
        <v>14758.61</v>
      </c>
      <c r="M142" s="46"/>
    </row>
    <row r="143" spans="1:13" ht="63.75" hidden="1" customHeight="1" x14ac:dyDescent="0.2">
      <c r="A143" s="56" t="s">
        <v>618</v>
      </c>
      <c r="B143" s="35" t="s">
        <v>74</v>
      </c>
      <c r="C143" s="56" t="s">
        <v>698</v>
      </c>
      <c r="D143" s="68">
        <v>13</v>
      </c>
      <c r="E143" s="65">
        <v>671.5</v>
      </c>
      <c r="F143" s="65">
        <v>8729.5</v>
      </c>
      <c r="G143" s="68">
        <v>4</v>
      </c>
      <c r="H143" s="65">
        <v>2686</v>
      </c>
      <c r="I143" s="5">
        <f t="shared" si="28"/>
        <v>9</v>
      </c>
      <c r="J143" s="36">
        <f t="shared" si="29"/>
        <v>6043.5</v>
      </c>
      <c r="K143" s="5">
        <f t="shared" si="30"/>
        <v>0</v>
      </c>
      <c r="L143" s="36">
        <f t="shared" si="31"/>
        <v>0</v>
      </c>
      <c r="M143" s="46"/>
    </row>
    <row r="144" spans="1:13" ht="63.75" hidden="1" customHeight="1" x14ac:dyDescent="0.2">
      <c r="A144" s="56" t="s">
        <v>340</v>
      </c>
      <c r="B144" s="35" t="s">
        <v>373</v>
      </c>
      <c r="C144" s="56" t="s">
        <v>698</v>
      </c>
      <c r="D144" s="68">
        <v>16</v>
      </c>
      <c r="E144" s="65">
        <v>4880.9399999999996</v>
      </c>
      <c r="F144" s="65">
        <v>78095.039999999994</v>
      </c>
      <c r="G144" s="68">
        <v>7</v>
      </c>
      <c r="H144" s="65">
        <v>34166.58</v>
      </c>
      <c r="I144" s="5">
        <f t="shared" si="28"/>
        <v>9</v>
      </c>
      <c r="J144" s="36">
        <f t="shared" si="29"/>
        <v>43928.46</v>
      </c>
      <c r="K144" s="5">
        <f t="shared" si="30"/>
        <v>0</v>
      </c>
      <c r="L144" s="36">
        <f t="shared" si="31"/>
        <v>0</v>
      </c>
      <c r="M144" s="46"/>
    </row>
    <row r="145" spans="1:13" ht="63.75" hidden="1" customHeight="1" x14ac:dyDescent="0.2">
      <c r="B145" s="35" t="s">
        <v>33</v>
      </c>
    </row>
    <row r="146" spans="1:13" ht="63.75" hidden="1" customHeight="1" x14ac:dyDescent="0.2">
      <c r="B146" s="35" t="s">
        <v>542</v>
      </c>
    </row>
    <row r="147" spans="1:13" ht="12.75" hidden="1" customHeight="1" x14ac:dyDescent="0.2"/>
    <row r="148" spans="1:13" ht="12.75" hidden="1" customHeight="1" x14ac:dyDescent="0.2">
      <c r="B148" s="35" t="s">
        <v>627</v>
      </c>
    </row>
    <row r="149" spans="1:13" ht="63.75" hidden="1" customHeight="1" x14ac:dyDescent="0.2">
      <c r="A149" s="56" t="s">
        <v>285</v>
      </c>
      <c r="B149" s="35" t="s">
        <v>119</v>
      </c>
      <c r="C149" s="56" t="s">
        <v>839</v>
      </c>
      <c r="D149" s="68">
        <v>78</v>
      </c>
      <c r="E149" s="65">
        <v>331.67</v>
      </c>
      <c r="F149" s="65">
        <v>25870.26</v>
      </c>
      <c r="G149" s="68">
        <v>138.25</v>
      </c>
      <c r="H149" s="65">
        <v>45853.38</v>
      </c>
      <c r="I149" s="5">
        <f t="shared" ref="I149:I150" si="32">IF(D149-G149&gt;0,D149-G149,0)</f>
        <v>0</v>
      </c>
      <c r="J149" s="36">
        <f t="shared" ref="J149:J150" si="33">I149*E149</f>
        <v>0</v>
      </c>
      <c r="K149" s="5">
        <f t="shared" ref="K149:K150" si="34">IF(D149-G149&lt;0,G149-D149,0)</f>
        <v>60.25</v>
      </c>
      <c r="L149" s="36">
        <f t="shared" ref="L149:L150" si="35">K149*E149</f>
        <v>19983.12</v>
      </c>
      <c r="M149" s="46"/>
    </row>
    <row r="150" spans="1:13" ht="63.75" hidden="1" customHeight="1" x14ac:dyDescent="0.2">
      <c r="A150" s="56" t="s">
        <v>682</v>
      </c>
      <c r="B150" s="35" t="s">
        <v>853</v>
      </c>
      <c r="C150" s="56" t="s">
        <v>698</v>
      </c>
      <c r="D150" s="68">
        <v>4</v>
      </c>
      <c r="E150" s="65">
        <v>1429.81</v>
      </c>
      <c r="F150" s="65">
        <v>5719.24</v>
      </c>
      <c r="G150" s="68">
        <v>4</v>
      </c>
      <c r="H150" s="65">
        <v>5719.24</v>
      </c>
      <c r="I150" s="5">
        <f t="shared" si="32"/>
        <v>0</v>
      </c>
      <c r="J150" s="36">
        <f t="shared" si="33"/>
        <v>0</v>
      </c>
      <c r="K150" s="5">
        <f t="shared" si="34"/>
        <v>0</v>
      </c>
      <c r="L150" s="36">
        <f t="shared" si="35"/>
        <v>0</v>
      </c>
      <c r="M150" s="46"/>
    </row>
    <row r="151" spans="1:13" ht="63.75" hidden="1" customHeight="1" x14ac:dyDescent="0.2">
      <c r="B151" s="35" t="s">
        <v>336</v>
      </c>
    </row>
    <row r="152" spans="1:13" ht="74.25" hidden="1" customHeight="1" x14ac:dyDescent="0.2">
      <c r="B152" s="35" t="s">
        <v>903</v>
      </c>
    </row>
    <row r="153" spans="1:13" ht="63.75" hidden="1" customHeight="1" x14ac:dyDescent="0.2">
      <c r="B153" s="35" t="s">
        <v>123</v>
      </c>
    </row>
    <row r="154" spans="1:13" ht="12.75" hidden="1" customHeight="1" x14ac:dyDescent="0.2">
      <c r="B154" s="35" t="s">
        <v>496</v>
      </c>
    </row>
    <row r="155" spans="1:13" ht="63.75" hidden="1" customHeight="1" x14ac:dyDescent="0.2">
      <c r="A155" s="56" t="s">
        <v>62</v>
      </c>
      <c r="B155" s="35" t="s">
        <v>374</v>
      </c>
      <c r="C155" s="56" t="s">
        <v>205</v>
      </c>
      <c r="D155" s="68">
        <v>14</v>
      </c>
      <c r="E155" s="65">
        <v>1748.73</v>
      </c>
      <c r="F155" s="65">
        <v>24482.22</v>
      </c>
      <c r="G155" s="68">
        <v>21</v>
      </c>
      <c r="H155" s="65">
        <v>36723.33</v>
      </c>
      <c r="I155" s="5">
        <f>IF(D155-G155&gt;0,D155-G155,0)</f>
        <v>0</v>
      </c>
      <c r="J155" s="36">
        <f>I155*E155</f>
        <v>0</v>
      </c>
      <c r="K155" s="5">
        <f>IF(D155-G155&lt;0,G155-D155,0)</f>
        <v>7</v>
      </c>
      <c r="L155" s="36">
        <f>K155*E155</f>
        <v>12241.11</v>
      </c>
      <c r="M155" s="46"/>
    </row>
    <row r="156" spans="1:13" ht="12.75" hidden="1" customHeight="1" x14ac:dyDescent="0.2">
      <c r="B156" s="35" t="s">
        <v>133</v>
      </c>
    </row>
    <row r="157" spans="1:13" ht="63.75" hidden="1" customHeight="1" x14ac:dyDescent="0.2">
      <c r="A157" s="56" t="s">
        <v>676</v>
      </c>
      <c r="B157" s="35" t="s">
        <v>218</v>
      </c>
      <c r="C157" s="56" t="s">
        <v>205</v>
      </c>
      <c r="D157" s="68">
        <v>31</v>
      </c>
      <c r="E157" s="65">
        <v>1294.95</v>
      </c>
      <c r="F157" s="65">
        <v>40143.449999999997</v>
      </c>
      <c r="G157" s="68">
        <v>22</v>
      </c>
      <c r="H157" s="65">
        <v>28488.9</v>
      </c>
      <c r="I157" s="5">
        <f>IF(D157-G157&gt;0,D157-G157,0)</f>
        <v>9</v>
      </c>
      <c r="J157" s="36">
        <f>I157*E157</f>
        <v>11654.55</v>
      </c>
      <c r="K157" s="5">
        <f>IF(D157-G157&lt;0,G157-D157,0)</f>
        <v>0</v>
      </c>
      <c r="L157" s="36">
        <f>K157*E157</f>
        <v>0</v>
      </c>
      <c r="M157" s="46"/>
    </row>
    <row r="158" spans="1:13" ht="12.75" hidden="1" customHeight="1" x14ac:dyDescent="0.2"/>
    <row r="159" spans="1:13" ht="74.25" hidden="1" customHeight="1" x14ac:dyDescent="0.2">
      <c r="B159" s="35" t="s">
        <v>69</v>
      </c>
    </row>
    <row r="160" spans="1:13" ht="21.75" hidden="1" customHeight="1" x14ac:dyDescent="0.2">
      <c r="B160" s="35" t="s">
        <v>862</v>
      </c>
    </row>
    <row r="161" spans="1:13" ht="63.75" hidden="1" customHeight="1" x14ac:dyDescent="0.2">
      <c r="A161" s="56" t="s">
        <v>1026</v>
      </c>
      <c r="B161" s="35" t="s">
        <v>191</v>
      </c>
      <c r="C161" s="56" t="s">
        <v>839</v>
      </c>
      <c r="D161" s="68">
        <v>14</v>
      </c>
      <c r="E161" s="65">
        <v>110.33</v>
      </c>
      <c r="F161" s="65">
        <v>1544.62</v>
      </c>
      <c r="G161" s="68">
        <v>8.23</v>
      </c>
      <c r="H161" s="65">
        <v>908.02</v>
      </c>
      <c r="I161" s="5">
        <f>IF(D161-G161&gt;0,D161-G161,0)</f>
        <v>5.77</v>
      </c>
      <c r="J161" s="36">
        <f>I161*E161</f>
        <v>636.6</v>
      </c>
      <c r="K161" s="5">
        <f>IF(D161-G161&lt;0,G161-D161,0)</f>
        <v>0</v>
      </c>
      <c r="L161" s="36">
        <f>K161*E161</f>
        <v>0</v>
      </c>
      <c r="M161" s="46"/>
    </row>
    <row r="162" spans="1:13" ht="12.75" hidden="1" customHeight="1" x14ac:dyDescent="0.2">
      <c r="B162" s="35" t="s">
        <v>63</v>
      </c>
    </row>
    <row r="163" spans="1:13" ht="63.75" hidden="1" customHeight="1" x14ac:dyDescent="0.2">
      <c r="A163" s="56" t="s">
        <v>1037</v>
      </c>
      <c r="B163" s="35" t="s">
        <v>742</v>
      </c>
      <c r="C163" s="56" t="s">
        <v>839</v>
      </c>
      <c r="D163" s="68">
        <v>66</v>
      </c>
      <c r="E163" s="65">
        <v>250.14</v>
      </c>
      <c r="F163" s="65">
        <v>16509.240000000002</v>
      </c>
      <c r="G163" s="68">
        <v>21.45</v>
      </c>
      <c r="H163" s="65">
        <v>5365.5</v>
      </c>
      <c r="I163" s="5">
        <f>IF(D163-G163&gt;0,D163-G163,0)</f>
        <v>44.55</v>
      </c>
      <c r="J163" s="36">
        <f>I163*E163</f>
        <v>11143.74</v>
      </c>
      <c r="K163" s="5">
        <f>IF(D163-G163&lt;0,G163-D163,0)</f>
        <v>0</v>
      </c>
      <c r="L163" s="36">
        <f>K163*E163</f>
        <v>0</v>
      </c>
      <c r="M163" s="46"/>
    </row>
    <row r="164" spans="1:13" ht="12.75" hidden="1" customHeight="1" x14ac:dyDescent="0.2">
      <c r="B164" s="35" t="s">
        <v>63</v>
      </c>
    </row>
    <row r="165" spans="1:13" ht="63.75" hidden="1" customHeight="1" x14ac:dyDescent="0.2">
      <c r="A165" s="56" t="s">
        <v>352</v>
      </c>
      <c r="B165" s="35" t="s">
        <v>468</v>
      </c>
      <c r="C165" s="56" t="s">
        <v>839</v>
      </c>
      <c r="D165" s="68">
        <v>18</v>
      </c>
      <c r="E165" s="65">
        <v>423.18</v>
      </c>
      <c r="F165" s="65">
        <v>7617.24</v>
      </c>
      <c r="G165" s="68">
        <v>94</v>
      </c>
      <c r="H165" s="65">
        <v>39778.92</v>
      </c>
      <c r="I165" s="5">
        <f>IF(D165-G165&gt;0,D165-G165,0)</f>
        <v>0</v>
      </c>
      <c r="J165" s="36">
        <f>I165*E165</f>
        <v>0</v>
      </c>
      <c r="K165" s="5">
        <f>IF(D165-G165&lt;0,G165-D165,0)</f>
        <v>76</v>
      </c>
      <c r="L165" s="36">
        <f>K165*E165</f>
        <v>32161.68</v>
      </c>
      <c r="M165" s="46"/>
    </row>
    <row r="166" spans="1:13" ht="12.75" hidden="1" customHeight="1" x14ac:dyDescent="0.2">
      <c r="B166" s="35" t="s">
        <v>63</v>
      </c>
    </row>
    <row r="167" spans="1:13" ht="63.75" hidden="1" customHeight="1" x14ac:dyDescent="0.2">
      <c r="A167" s="56" t="s">
        <v>622</v>
      </c>
      <c r="B167" s="35" t="s">
        <v>657</v>
      </c>
      <c r="C167" s="56" t="s">
        <v>698</v>
      </c>
      <c r="D167" s="68">
        <v>0</v>
      </c>
      <c r="E167" s="65">
        <v>1947.95</v>
      </c>
      <c r="F167" s="65">
        <v>0</v>
      </c>
      <c r="G167" s="68">
        <v>10</v>
      </c>
      <c r="H167" s="65">
        <v>19479.5</v>
      </c>
      <c r="I167" s="5">
        <f>IF(D167-G167&gt;0,D167-G167,0)</f>
        <v>0</v>
      </c>
      <c r="J167" s="36">
        <f>I167*E167</f>
        <v>0</v>
      </c>
      <c r="K167" s="5">
        <f>IF(D167-G167&lt;0,G167-D167,0)</f>
        <v>10</v>
      </c>
      <c r="L167" s="36">
        <f>K167*E167</f>
        <v>19479.5</v>
      </c>
      <c r="M167" s="46"/>
    </row>
    <row r="168" spans="1:13" ht="63.75" hidden="1" customHeight="1" x14ac:dyDescent="0.2">
      <c r="B168" s="35" t="s">
        <v>129</v>
      </c>
    </row>
    <row r="169" spans="1:13" ht="63.75" hidden="1" customHeight="1" x14ac:dyDescent="0.2">
      <c r="B169" s="35" t="s">
        <v>761</v>
      </c>
    </row>
    <row r="170" spans="1:13" ht="12.75" hidden="1" customHeight="1" x14ac:dyDescent="0.2"/>
    <row r="171" spans="1:13" ht="53.25" hidden="1" customHeight="1" x14ac:dyDescent="0.2">
      <c r="B171" s="35" t="s">
        <v>198</v>
      </c>
    </row>
    <row r="172" spans="1:13" ht="12.75" hidden="1" customHeight="1" x14ac:dyDescent="0.2">
      <c r="B172" s="62" t="s">
        <v>614</v>
      </c>
      <c r="F172" s="27">
        <v>427583.54</v>
      </c>
      <c r="H172" s="27">
        <v>262191.78000000003</v>
      </c>
    </row>
    <row r="173" spans="1:13" ht="12.75" hidden="1" customHeight="1" x14ac:dyDescent="0.2">
      <c r="B173" s="62" t="s">
        <v>799</v>
      </c>
    </row>
    <row r="174" spans="1:13" ht="63.75" hidden="1" customHeight="1" x14ac:dyDescent="0.2">
      <c r="A174" s="56" t="s">
        <v>52</v>
      </c>
      <c r="B174" s="35" t="s">
        <v>90</v>
      </c>
      <c r="C174" s="56" t="s">
        <v>1038</v>
      </c>
      <c r="D174" s="68">
        <v>745.73</v>
      </c>
      <c r="E174" s="65">
        <v>25.04</v>
      </c>
      <c r="F174" s="65">
        <v>18673.080000000002</v>
      </c>
      <c r="G174" s="68">
        <v>1207.83</v>
      </c>
      <c r="H174" s="65">
        <v>30244.06</v>
      </c>
      <c r="I174" s="5">
        <f t="shared" ref="I174:I175" si="36">IF(D174-G174&gt;0,D174-G174,0)</f>
        <v>0</v>
      </c>
      <c r="J174" s="36">
        <f t="shared" ref="J174:J175" si="37">I174*E174</f>
        <v>0</v>
      </c>
      <c r="K174" s="5">
        <f t="shared" ref="K174:K175" si="38">IF(D174-G174&lt;0,G174-D174,0)</f>
        <v>462.1</v>
      </c>
      <c r="L174" s="36">
        <f t="shared" ref="L174:L175" si="39">K174*E174</f>
        <v>11570.98</v>
      </c>
      <c r="M174" s="46"/>
    </row>
    <row r="175" spans="1:13" ht="63.75" hidden="1" customHeight="1" x14ac:dyDescent="0.2">
      <c r="A175" s="56" t="s">
        <v>588</v>
      </c>
      <c r="B175" s="35" t="s">
        <v>1077</v>
      </c>
      <c r="C175" s="56" t="s">
        <v>839</v>
      </c>
      <c r="D175" s="68">
        <v>53.27</v>
      </c>
      <c r="E175" s="65">
        <v>89.42</v>
      </c>
      <c r="F175" s="65">
        <v>4763.3999999999996</v>
      </c>
      <c r="G175" s="68">
        <v>53.27</v>
      </c>
      <c r="H175" s="65">
        <v>4763.3999999999996</v>
      </c>
      <c r="I175" s="5">
        <f t="shared" si="36"/>
        <v>0</v>
      </c>
      <c r="J175" s="36">
        <f t="shared" si="37"/>
        <v>0</v>
      </c>
      <c r="K175" s="5">
        <f t="shared" si="38"/>
        <v>0</v>
      </c>
      <c r="L175" s="36">
        <f t="shared" si="39"/>
        <v>0</v>
      </c>
      <c r="M175" s="46"/>
    </row>
    <row r="176" spans="1:13" ht="32.25" hidden="1" customHeight="1" x14ac:dyDescent="0.2">
      <c r="B176" s="35" t="s">
        <v>595</v>
      </c>
    </row>
    <row r="177" spans="1:13" ht="63.75" hidden="1" customHeight="1" x14ac:dyDescent="0.2">
      <c r="A177" s="56" t="s">
        <v>972</v>
      </c>
      <c r="B177" s="35" t="s">
        <v>1073</v>
      </c>
      <c r="C177" s="56" t="s">
        <v>839</v>
      </c>
      <c r="D177" s="68">
        <v>53.27</v>
      </c>
      <c r="E177" s="65">
        <v>98.84</v>
      </c>
      <c r="F177" s="65">
        <v>5265.21</v>
      </c>
      <c r="G177" s="68">
        <v>53.27</v>
      </c>
      <c r="H177" s="65">
        <v>5265.21</v>
      </c>
      <c r="I177" s="5">
        <f t="shared" ref="I177:I178" si="40">IF(D177-G177&gt;0,D177-G177,0)</f>
        <v>0</v>
      </c>
      <c r="J177" s="36">
        <f t="shared" ref="J177:J178" si="41">I177*E177</f>
        <v>0</v>
      </c>
      <c r="K177" s="5">
        <f t="shared" ref="K177:K178" si="42">IF(D177-G177&lt;0,G177-D177,0)</f>
        <v>0</v>
      </c>
      <c r="L177" s="36">
        <f t="shared" ref="L177:L178" si="43">K177*E177</f>
        <v>0</v>
      </c>
      <c r="M177" s="46"/>
    </row>
    <row r="178" spans="1:13" ht="63.75" hidden="1" customHeight="1" x14ac:dyDescent="0.2">
      <c r="A178" s="56" t="s">
        <v>47</v>
      </c>
      <c r="B178" s="35" t="s">
        <v>801</v>
      </c>
      <c r="C178" s="56" t="s">
        <v>1038</v>
      </c>
      <c r="D178" s="68">
        <v>150</v>
      </c>
      <c r="E178" s="65">
        <v>299.60000000000002</v>
      </c>
      <c r="F178" s="65">
        <v>44940</v>
      </c>
      <c r="G178" s="68">
        <v>230.99</v>
      </c>
      <c r="H178" s="65">
        <v>69204.600000000006</v>
      </c>
      <c r="I178" s="5">
        <f t="shared" si="40"/>
        <v>0</v>
      </c>
      <c r="J178" s="36">
        <f t="shared" si="41"/>
        <v>0</v>
      </c>
      <c r="K178" s="5">
        <f t="shared" si="42"/>
        <v>80.989999999999995</v>
      </c>
      <c r="L178" s="36">
        <f t="shared" si="43"/>
        <v>24264.6</v>
      </c>
      <c r="M178" s="46"/>
    </row>
    <row r="179" spans="1:13" ht="12.75" hidden="1" customHeight="1" x14ac:dyDescent="0.2">
      <c r="B179" s="62" t="s">
        <v>792</v>
      </c>
      <c r="F179" s="27">
        <v>553344.57999999996</v>
      </c>
      <c r="H179" s="27">
        <v>109477.27</v>
      </c>
    </row>
    <row r="180" spans="1:13" ht="12.75" hidden="1" customHeight="1" x14ac:dyDescent="0.2">
      <c r="B180" s="62" t="s">
        <v>177</v>
      </c>
    </row>
    <row r="181" spans="1:13" ht="63.75" hidden="1" customHeight="1" x14ac:dyDescent="0.2">
      <c r="A181" s="56" t="s">
        <v>1050</v>
      </c>
      <c r="B181" s="35" t="s">
        <v>986</v>
      </c>
      <c r="C181" s="56" t="s">
        <v>1038</v>
      </c>
      <c r="D181" s="68">
        <v>5672.6</v>
      </c>
      <c r="E181" s="65">
        <v>35.159999999999997</v>
      </c>
      <c r="F181" s="65">
        <v>199448.62</v>
      </c>
      <c r="G181" s="68">
        <v>10172.6</v>
      </c>
      <c r="H181" s="65">
        <v>357668.62</v>
      </c>
      <c r="I181" s="5">
        <f>IF(D181-G181&gt;0,D181-G181,0)</f>
        <v>0</v>
      </c>
      <c r="J181" s="36">
        <f>I181*E181</f>
        <v>0</v>
      </c>
      <c r="K181" s="5">
        <f>IF(D181-G181&lt;0,G181-D181,0)</f>
        <v>4500</v>
      </c>
      <c r="L181" s="36">
        <f>K181*E181</f>
        <v>158220</v>
      </c>
      <c r="M181" s="46"/>
    </row>
    <row r="182" spans="1:13" ht="12.75" hidden="1" customHeight="1" x14ac:dyDescent="0.2">
      <c r="B182" s="35" t="s">
        <v>543</v>
      </c>
    </row>
    <row r="183" spans="1:13" ht="63.75" hidden="1" customHeight="1" x14ac:dyDescent="0.2">
      <c r="A183" s="56" t="s">
        <v>755</v>
      </c>
      <c r="B183" s="35" t="s">
        <v>44</v>
      </c>
      <c r="C183" s="56" t="s">
        <v>1038</v>
      </c>
      <c r="D183" s="68">
        <v>560</v>
      </c>
      <c r="E183" s="65">
        <v>152.80000000000001</v>
      </c>
      <c r="F183" s="65">
        <v>85568</v>
      </c>
      <c r="G183" s="68">
        <v>280</v>
      </c>
      <c r="H183" s="65">
        <v>42784</v>
      </c>
      <c r="I183" s="5">
        <f>IF(D183-G183&gt;0,D183-G183,0)</f>
        <v>280</v>
      </c>
      <c r="J183" s="36">
        <f>I183*E183</f>
        <v>42784</v>
      </c>
      <c r="K183" s="5">
        <f>IF(D183-G183&lt;0,G183-D183,0)</f>
        <v>0</v>
      </c>
      <c r="L183" s="36">
        <f>K183*E183</f>
        <v>0</v>
      </c>
      <c r="M183" s="46"/>
    </row>
    <row r="184" spans="1:13" ht="12.75" hidden="1" customHeight="1" x14ac:dyDescent="0.2"/>
    <row r="185" spans="1:13" ht="63.75" hidden="1" customHeight="1" x14ac:dyDescent="0.2">
      <c r="B185" s="35" t="s">
        <v>429</v>
      </c>
    </row>
    <row r="186" spans="1:13" ht="12.75" hidden="1" customHeight="1" x14ac:dyDescent="0.2">
      <c r="B186" s="35" t="s">
        <v>63</v>
      </c>
    </row>
    <row r="187" spans="1:13" ht="63.75" hidden="1" customHeight="1" x14ac:dyDescent="0.2">
      <c r="A187" s="56" t="s">
        <v>414</v>
      </c>
      <c r="B187" s="35" t="s">
        <v>728</v>
      </c>
      <c r="C187" s="56" t="s">
        <v>1038</v>
      </c>
      <c r="D187" s="68">
        <v>0</v>
      </c>
      <c r="E187" s="65">
        <v>408.79</v>
      </c>
      <c r="F187" s="65">
        <v>0</v>
      </c>
      <c r="G187" s="68">
        <v>604.16</v>
      </c>
      <c r="H187" s="65">
        <v>246974.57</v>
      </c>
      <c r="I187" s="5">
        <f>IF(D187-G187&gt;0,D187-G187,0)</f>
        <v>0</v>
      </c>
      <c r="J187" s="36">
        <f>I187*E187</f>
        <v>0</v>
      </c>
      <c r="K187" s="5">
        <f>IF(D187-G187&lt;0,G187-D187,0)</f>
        <v>604.16</v>
      </c>
      <c r="L187" s="36">
        <f>K187*E187</f>
        <v>246974.57</v>
      </c>
      <c r="M187" s="46"/>
    </row>
    <row r="188" spans="1:13" ht="42.75" hidden="1" customHeight="1" x14ac:dyDescent="0.2">
      <c r="B188" s="35" t="s">
        <v>439</v>
      </c>
    </row>
    <row r="189" spans="1:13" ht="63.75" hidden="1" customHeight="1" x14ac:dyDescent="0.2">
      <c r="A189" s="56" t="s">
        <v>75</v>
      </c>
      <c r="B189" s="35" t="s">
        <v>960</v>
      </c>
      <c r="C189" s="56" t="s">
        <v>698</v>
      </c>
      <c r="D189" s="68">
        <v>1</v>
      </c>
      <c r="E189" s="65">
        <v>82959.899999999994</v>
      </c>
      <c r="F189" s="65">
        <v>82959.899999999994</v>
      </c>
      <c r="G189" s="68">
        <v>1</v>
      </c>
      <c r="H189" s="65">
        <v>82959.899999999994</v>
      </c>
      <c r="I189" s="5">
        <f>IF(D189-G189&gt;0,D189-G189,0)</f>
        <v>0</v>
      </c>
      <c r="J189" s="36">
        <f>I189*E189</f>
        <v>0</v>
      </c>
      <c r="K189" s="5">
        <f>IF(D189-G189&lt;0,G189-D189,0)</f>
        <v>0</v>
      </c>
      <c r="L189" s="36">
        <f>K189*E189</f>
        <v>0</v>
      </c>
      <c r="M189" s="46"/>
    </row>
    <row r="190" spans="1:13" ht="74.25" hidden="1" customHeight="1" x14ac:dyDescent="0.2">
      <c r="B190" s="35" t="s">
        <v>1079</v>
      </c>
    </row>
    <row r="191" spans="1:13" ht="42.75" hidden="1" customHeight="1" x14ac:dyDescent="0.2">
      <c r="B191" s="35" t="s">
        <v>1036</v>
      </c>
    </row>
    <row r="192" spans="1:13" ht="63.75" hidden="1" customHeight="1" x14ac:dyDescent="0.2">
      <c r="A192" s="56" t="s">
        <v>171</v>
      </c>
      <c r="B192" s="35" t="s">
        <v>113</v>
      </c>
      <c r="C192" s="56" t="s">
        <v>1038</v>
      </c>
      <c r="D192" s="68">
        <v>0</v>
      </c>
      <c r="E192" s="65">
        <v>123</v>
      </c>
      <c r="F192" s="65">
        <v>0</v>
      </c>
      <c r="G192" s="68">
        <v>67.760000000000005</v>
      </c>
      <c r="H192" s="65">
        <v>8334.48</v>
      </c>
      <c r="I192" s="5">
        <f t="shared" ref="I192:I193" si="44">IF(D192-G192&gt;0,D192-G192,0)</f>
        <v>0</v>
      </c>
      <c r="J192" s="36">
        <f t="shared" ref="J192:J193" si="45">I192*E192</f>
        <v>0</v>
      </c>
      <c r="K192" s="5">
        <f t="shared" ref="K192:K193" si="46">IF(D192-G192&lt;0,G192-D192,0)</f>
        <v>67.760000000000005</v>
      </c>
      <c r="L192" s="36">
        <f t="shared" ref="L192:L193" si="47">K192*E192</f>
        <v>8334.48</v>
      </c>
      <c r="M192" s="46"/>
    </row>
    <row r="193" spans="1:13" ht="63.75" hidden="1" customHeight="1" x14ac:dyDescent="0.2">
      <c r="A193" s="56" t="s">
        <v>1080</v>
      </c>
      <c r="B193" s="35" t="s">
        <v>891</v>
      </c>
      <c r="C193" s="56" t="s">
        <v>1038</v>
      </c>
      <c r="D193" s="68">
        <v>0</v>
      </c>
      <c r="E193" s="65">
        <v>914.63</v>
      </c>
      <c r="F193" s="65">
        <v>0</v>
      </c>
      <c r="G193" s="68">
        <v>198.12</v>
      </c>
      <c r="H193" s="65">
        <v>181206.5</v>
      </c>
      <c r="I193" s="5">
        <f t="shared" si="44"/>
        <v>0</v>
      </c>
      <c r="J193" s="36">
        <f t="shared" si="45"/>
        <v>0</v>
      </c>
      <c r="K193" s="5">
        <f t="shared" si="46"/>
        <v>198.12</v>
      </c>
      <c r="L193" s="36">
        <f t="shared" si="47"/>
        <v>181206.5</v>
      </c>
      <c r="M193" s="46"/>
    </row>
    <row r="194" spans="1:13" ht="12.75" hidden="1" customHeight="1" x14ac:dyDescent="0.2"/>
    <row r="195" spans="1:13" ht="74.25" hidden="1" customHeight="1" x14ac:dyDescent="0.2">
      <c r="B195" s="35" t="s">
        <v>919</v>
      </c>
    </row>
    <row r="196" spans="1:13" ht="21.75" hidden="1" customHeight="1" x14ac:dyDescent="0.2">
      <c r="B196" s="35" t="s">
        <v>537</v>
      </c>
    </row>
    <row r="197" spans="1:13" ht="74.25" hidden="1" customHeight="1" x14ac:dyDescent="0.2">
      <c r="A197" s="56" t="s">
        <v>816</v>
      </c>
      <c r="B197" s="35" t="s">
        <v>196</v>
      </c>
      <c r="C197" s="56" t="s">
        <v>1049</v>
      </c>
      <c r="D197" s="68">
        <v>0</v>
      </c>
      <c r="E197" s="65">
        <v>67.28</v>
      </c>
      <c r="F197" s="65">
        <v>0</v>
      </c>
      <c r="G197" s="68">
        <v>768.11</v>
      </c>
      <c r="H197" s="65">
        <v>51678.44</v>
      </c>
      <c r="I197" s="5">
        <f>IF(D197-G197&gt;0,D197-G197,0)</f>
        <v>0</v>
      </c>
      <c r="J197" s="36">
        <f>I197*E197</f>
        <v>0</v>
      </c>
      <c r="K197" s="5">
        <f>IF(D197-G197&lt;0,G197-D197,0)</f>
        <v>768.11</v>
      </c>
      <c r="L197" s="36">
        <f>K197*E197</f>
        <v>51678.44</v>
      </c>
      <c r="M197" s="46"/>
    </row>
    <row r="198" spans="1:13" ht="12.75" hidden="1" customHeight="1" x14ac:dyDescent="0.2">
      <c r="B198" s="35" t="s">
        <v>496</v>
      </c>
    </row>
    <row r="199" spans="1:13" ht="74.25" hidden="1" customHeight="1" x14ac:dyDescent="0.2">
      <c r="A199" s="56" t="s">
        <v>785</v>
      </c>
      <c r="B199" s="35" t="s">
        <v>922</v>
      </c>
      <c r="C199" s="56" t="s">
        <v>1038</v>
      </c>
      <c r="D199" s="68">
        <v>0</v>
      </c>
      <c r="E199" s="65">
        <v>223.6</v>
      </c>
      <c r="F199" s="65">
        <v>0</v>
      </c>
      <c r="G199" s="68">
        <v>949.48</v>
      </c>
      <c r="H199" s="65">
        <v>212303.73</v>
      </c>
      <c r="I199" s="5">
        <f t="shared" ref="I199:I200" si="48">IF(D199-G199&gt;0,D199-G199,0)</f>
        <v>0</v>
      </c>
      <c r="J199" s="36">
        <f t="shared" ref="J199:J200" si="49">I199*E199</f>
        <v>0</v>
      </c>
      <c r="K199" s="5">
        <f t="shared" ref="K199:K200" si="50">IF(D199-G199&lt;0,G199-D199,0)</f>
        <v>949.48</v>
      </c>
      <c r="L199" s="36">
        <f t="shared" ref="L199:L200" si="51">K199*E199</f>
        <v>212303.73</v>
      </c>
      <c r="M199" s="46"/>
    </row>
    <row r="200" spans="1:13" ht="74.25" hidden="1" customHeight="1" x14ac:dyDescent="0.2">
      <c r="A200" s="56" t="s">
        <v>148</v>
      </c>
      <c r="B200" s="35" t="s">
        <v>789</v>
      </c>
      <c r="C200" s="56" t="s">
        <v>1038</v>
      </c>
      <c r="D200" s="68">
        <v>0</v>
      </c>
      <c r="E200" s="65">
        <v>500.07</v>
      </c>
      <c r="F200" s="65">
        <v>0</v>
      </c>
      <c r="G200" s="68">
        <v>198.93</v>
      </c>
      <c r="H200" s="65">
        <v>99478.93</v>
      </c>
      <c r="I200" s="5">
        <f t="shared" si="48"/>
        <v>0</v>
      </c>
      <c r="J200" s="36">
        <f t="shared" si="49"/>
        <v>0</v>
      </c>
      <c r="K200" s="5">
        <f t="shared" si="50"/>
        <v>198.93</v>
      </c>
      <c r="L200" s="36">
        <f t="shared" si="51"/>
        <v>99478.93</v>
      </c>
      <c r="M200" s="46"/>
    </row>
    <row r="201" spans="1:13" ht="32.25" hidden="1" customHeight="1" x14ac:dyDescent="0.2">
      <c r="B201" s="35" t="s">
        <v>365</v>
      </c>
    </row>
    <row r="202" spans="1:13" ht="74.25" hidden="1" customHeight="1" x14ac:dyDescent="0.2">
      <c r="A202" s="56" t="s">
        <v>871</v>
      </c>
      <c r="B202" s="35" t="s">
        <v>786</v>
      </c>
      <c r="C202" s="56" t="s">
        <v>1049</v>
      </c>
      <c r="D202" s="68">
        <v>0</v>
      </c>
      <c r="E202" s="65">
        <v>339.51</v>
      </c>
      <c r="F202" s="65">
        <v>0</v>
      </c>
      <c r="G202" s="68">
        <v>239.8</v>
      </c>
      <c r="H202" s="65">
        <v>81414.5</v>
      </c>
      <c r="I202" s="5">
        <f>IF(D202-G202&gt;0,D202-G202,0)</f>
        <v>0</v>
      </c>
      <c r="J202" s="36">
        <f>I202*E202</f>
        <v>0</v>
      </c>
      <c r="K202" s="5">
        <f>IF(D202-G202&lt;0,G202-D202,0)</f>
        <v>239.8</v>
      </c>
      <c r="L202" s="36">
        <f>K202*E202</f>
        <v>81414.5</v>
      </c>
      <c r="M202" s="46"/>
    </row>
    <row r="203" spans="1:13" ht="42.75" hidden="1" customHeight="1" x14ac:dyDescent="0.2">
      <c r="B203" s="35" t="s">
        <v>1035</v>
      </c>
    </row>
    <row r="204" spans="1:13" ht="12.75" hidden="1" customHeight="1" x14ac:dyDescent="0.2"/>
    <row r="205" spans="1:13" ht="63.75" hidden="1" customHeight="1" x14ac:dyDescent="0.2">
      <c r="A205" s="56" t="s">
        <v>715</v>
      </c>
      <c r="B205" s="35" t="s">
        <v>279</v>
      </c>
      <c r="C205" s="56" t="s">
        <v>1038</v>
      </c>
      <c r="D205" s="68">
        <v>0</v>
      </c>
      <c r="E205" s="65">
        <v>886.58</v>
      </c>
      <c r="F205" s="65">
        <v>0</v>
      </c>
      <c r="G205" s="68">
        <v>9.52</v>
      </c>
      <c r="H205" s="65">
        <v>8440.24</v>
      </c>
      <c r="I205" s="5">
        <f>IF(D205-G205&gt;0,D205-G205,0)</f>
        <v>0</v>
      </c>
      <c r="J205" s="36">
        <f>I205*E205</f>
        <v>0</v>
      </c>
      <c r="K205" s="5">
        <f>IF(D205-G205&lt;0,G205-D205,0)</f>
        <v>9.52</v>
      </c>
      <c r="L205" s="36">
        <f>K205*E205</f>
        <v>8440.24</v>
      </c>
      <c r="M205" s="46"/>
    </row>
    <row r="206" spans="1:13" ht="12.75" hidden="1" customHeight="1" x14ac:dyDescent="0.2">
      <c r="B206" s="35" t="s">
        <v>939</v>
      </c>
    </row>
    <row r="207" spans="1:13" ht="63.75" hidden="1" customHeight="1" x14ac:dyDescent="0.2">
      <c r="A207" s="56" t="s">
        <v>156</v>
      </c>
      <c r="B207" s="35" t="s">
        <v>317</v>
      </c>
      <c r="C207" s="56" t="s">
        <v>698</v>
      </c>
      <c r="D207" s="68">
        <v>0</v>
      </c>
      <c r="E207" s="65">
        <v>7242.75</v>
      </c>
      <c r="F207" s="65">
        <v>0</v>
      </c>
      <c r="G207" s="68">
        <v>2</v>
      </c>
      <c r="H207" s="65">
        <v>14485.5</v>
      </c>
      <c r="I207" s="5">
        <f>IF(D207-G207&gt;0,D207-G207,0)</f>
        <v>0</v>
      </c>
      <c r="J207" s="36">
        <f>I207*E207</f>
        <v>0</v>
      </c>
      <c r="K207" s="5">
        <f>IF(D207-G207&lt;0,G207-D207,0)</f>
        <v>2</v>
      </c>
      <c r="L207" s="36">
        <f>K207*E207</f>
        <v>14485.5</v>
      </c>
      <c r="M207" s="46"/>
    </row>
    <row r="208" spans="1:13" ht="12.75" hidden="1" customHeight="1" x14ac:dyDescent="0.2">
      <c r="B208" s="35" t="s">
        <v>361</v>
      </c>
    </row>
    <row r="209" spans="1:13" ht="63.75" hidden="1" customHeight="1" x14ac:dyDescent="0.2">
      <c r="A209" s="56" t="s">
        <v>884</v>
      </c>
      <c r="B209" s="35" t="s">
        <v>165</v>
      </c>
      <c r="C209" s="56" t="s">
        <v>698</v>
      </c>
      <c r="D209" s="68">
        <v>0</v>
      </c>
      <c r="E209" s="65">
        <v>1477.81</v>
      </c>
      <c r="F209" s="65">
        <v>0</v>
      </c>
      <c r="G209" s="68">
        <v>1</v>
      </c>
      <c r="H209" s="65">
        <v>1477.81</v>
      </c>
      <c r="I209" s="5">
        <f>IF(D209-G209&gt;0,D209-G209,0)</f>
        <v>0</v>
      </c>
      <c r="J209" s="36">
        <f>I209*E209</f>
        <v>0</v>
      </c>
      <c r="K209" s="5">
        <f>IF(D209-G209&lt;0,G209-D209,0)</f>
        <v>1</v>
      </c>
      <c r="L209" s="36">
        <f>K209*E209</f>
        <v>1477.81</v>
      </c>
      <c r="M209" s="46"/>
    </row>
    <row r="210" spans="1:13" ht="12.75" hidden="1" customHeight="1" x14ac:dyDescent="0.2">
      <c r="B210" s="35" t="s">
        <v>276</v>
      </c>
    </row>
    <row r="211" spans="1:13" ht="42.75" hidden="1" customHeight="1" x14ac:dyDescent="0.2">
      <c r="A211" s="56" t="s">
        <v>46</v>
      </c>
      <c r="B211" s="35" t="s">
        <v>255</v>
      </c>
      <c r="C211" s="56" t="s">
        <v>1049</v>
      </c>
      <c r="D211" s="68">
        <v>0</v>
      </c>
      <c r="E211" s="65">
        <v>25.72</v>
      </c>
      <c r="F211" s="65">
        <v>0</v>
      </c>
      <c r="G211" s="68">
        <v>569.19000000000005</v>
      </c>
      <c r="H211" s="65">
        <v>14639.57</v>
      </c>
      <c r="I211" s="5">
        <f>IF(D211-G211&gt;0,D211-G211,0)</f>
        <v>0</v>
      </c>
      <c r="J211" s="36">
        <f>I211*E211</f>
        <v>0</v>
      </c>
      <c r="K211" s="5">
        <f>IF(D211-G211&lt;0,G211-D211,0)</f>
        <v>569.19000000000005</v>
      </c>
      <c r="L211" s="36">
        <f>K211*E211</f>
        <v>14639.57</v>
      </c>
      <c r="M211" s="46"/>
    </row>
    <row r="212" spans="1:13" ht="12.75" hidden="1" customHeight="1" x14ac:dyDescent="0.2">
      <c r="B212" s="62" t="s">
        <v>765</v>
      </c>
      <c r="F212" s="27">
        <v>837238.5</v>
      </c>
      <c r="H212" s="27">
        <v>1403846.79</v>
      </c>
    </row>
    <row r="213" spans="1:13" ht="12.75" hidden="1" customHeight="1" x14ac:dyDescent="0.2">
      <c r="B213" s="62" t="s">
        <v>819</v>
      </c>
    </row>
    <row r="214" spans="1:13" ht="63.75" hidden="1" customHeight="1" x14ac:dyDescent="0.2">
      <c r="A214" s="56" t="s">
        <v>513</v>
      </c>
      <c r="B214" s="35" t="s">
        <v>552</v>
      </c>
      <c r="C214" s="56" t="s">
        <v>101</v>
      </c>
      <c r="D214" s="68">
        <v>5126</v>
      </c>
      <c r="E214" s="65">
        <v>35.76</v>
      </c>
      <c r="F214" s="65">
        <v>183305.76</v>
      </c>
      <c r="G214" s="68">
        <v>66331.8</v>
      </c>
      <c r="H214" s="65">
        <v>2372025.17</v>
      </c>
      <c r="I214" s="5">
        <f t="shared" ref="I214:I216" si="52">IF(D214-G214&gt;0,D214-G214,0)</f>
        <v>0</v>
      </c>
      <c r="J214" s="36">
        <f t="shared" ref="J214:J216" si="53">I214*E214</f>
        <v>0</v>
      </c>
      <c r="K214" s="5">
        <f t="shared" ref="K214:K216" si="54">IF(D214-G214&lt;0,G214-D214,0)</f>
        <v>61205.8</v>
      </c>
      <c r="L214" s="36">
        <f t="shared" ref="L214:L216" si="55">K214*E214</f>
        <v>2188719.41</v>
      </c>
      <c r="M214" s="46"/>
    </row>
    <row r="215" spans="1:13" ht="53.25" hidden="1" customHeight="1" x14ac:dyDescent="0.2">
      <c r="A215" s="56" t="s">
        <v>270</v>
      </c>
      <c r="B215" s="35" t="s">
        <v>215</v>
      </c>
      <c r="C215" s="56" t="s">
        <v>1038</v>
      </c>
      <c r="D215" s="68">
        <v>360</v>
      </c>
      <c r="E215" s="65">
        <v>400.51</v>
      </c>
      <c r="F215" s="65">
        <v>144183.6</v>
      </c>
      <c r="G215" s="68">
        <v>312</v>
      </c>
      <c r="H215" s="65">
        <v>124959.12</v>
      </c>
      <c r="I215" s="5">
        <f t="shared" si="52"/>
        <v>48</v>
      </c>
      <c r="J215" s="36">
        <f t="shared" si="53"/>
        <v>19224.48</v>
      </c>
      <c r="K215" s="5">
        <f t="shared" si="54"/>
        <v>0</v>
      </c>
      <c r="L215" s="36">
        <f t="shared" si="55"/>
        <v>0</v>
      </c>
      <c r="M215" s="46"/>
    </row>
    <row r="216" spans="1:13" ht="63.75" hidden="1" customHeight="1" x14ac:dyDescent="0.2">
      <c r="A216" s="56" t="s">
        <v>1010</v>
      </c>
      <c r="B216" s="35" t="s">
        <v>784</v>
      </c>
      <c r="C216" s="56" t="s">
        <v>698</v>
      </c>
      <c r="D216" s="68">
        <v>144</v>
      </c>
      <c r="E216" s="65">
        <v>31.35</v>
      </c>
      <c r="F216" s="65">
        <v>4514.3999999999996</v>
      </c>
      <c r="G216" s="68">
        <v>244</v>
      </c>
      <c r="H216" s="65">
        <v>7649.4</v>
      </c>
      <c r="I216" s="5">
        <f t="shared" si="52"/>
        <v>0</v>
      </c>
      <c r="J216" s="36">
        <f t="shared" si="53"/>
        <v>0</v>
      </c>
      <c r="K216" s="5">
        <f t="shared" si="54"/>
        <v>100</v>
      </c>
      <c r="L216" s="36">
        <f t="shared" si="55"/>
        <v>3135</v>
      </c>
      <c r="M216" s="46"/>
    </row>
    <row r="217" spans="1:13" ht="12.75" hidden="1" customHeight="1" x14ac:dyDescent="0.2"/>
    <row r="218" spans="1:13" ht="63.75" hidden="1" customHeight="1" x14ac:dyDescent="0.2">
      <c r="A218" s="56" t="s">
        <v>824</v>
      </c>
      <c r="B218" s="35" t="s">
        <v>146</v>
      </c>
      <c r="C218" s="56" t="s">
        <v>1038</v>
      </c>
      <c r="D218" s="68">
        <v>561</v>
      </c>
      <c r="E218" s="65">
        <v>262.20999999999998</v>
      </c>
      <c r="F218" s="65">
        <v>147099.81</v>
      </c>
      <c r="G218" s="68">
        <v>387.36</v>
      </c>
      <c r="H218" s="65">
        <v>101569.67</v>
      </c>
      <c r="I218" s="5">
        <f>IF(D218-G218&gt;0,D218-G218,0)</f>
        <v>173.64</v>
      </c>
      <c r="J218" s="36">
        <f>I218*E218</f>
        <v>45530.14</v>
      </c>
      <c r="K218" s="5">
        <f>IF(D218-G218&lt;0,G218-D218,0)</f>
        <v>0</v>
      </c>
      <c r="L218" s="36">
        <f>K218*E218</f>
        <v>0</v>
      </c>
      <c r="M218" s="46"/>
    </row>
    <row r="219" spans="1:13" ht="12.75" hidden="1" customHeight="1" x14ac:dyDescent="0.2">
      <c r="B219" s="35" t="s">
        <v>496</v>
      </c>
    </row>
    <row r="220" spans="1:13" ht="53.25" hidden="1" customHeight="1" x14ac:dyDescent="0.2">
      <c r="A220" s="56" t="s">
        <v>1000</v>
      </c>
      <c r="B220" s="35" t="s">
        <v>1064</v>
      </c>
      <c r="C220" s="56" t="s">
        <v>1038</v>
      </c>
      <c r="D220" s="68">
        <v>25</v>
      </c>
      <c r="E220" s="65">
        <v>420.36</v>
      </c>
      <c r="F220" s="65">
        <v>10509</v>
      </c>
      <c r="G220" s="68">
        <v>113.82</v>
      </c>
      <c r="H220" s="65">
        <v>47845.38</v>
      </c>
      <c r="I220" s="5">
        <f t="shared" ref="I220:I221" si="56">IF(D220-G220&gt;0,D220-G220,0)</f>
        <v>0</v>
      </c>
      <c r="J220" s="36">
        <f t="shared" ref="J220:J221" si="57">I220*E220</f>
        <v>0</v>
      </c>
      <c r="K220" s="5">
        <f t="shared" ref="K220:K221" si="58">IF(D220-G220&lt;0,G220-D220,0)</f>
        <v>88.82</v>
      </c>
      <c r="L220" s="36">
        <f t="shared" ref="L220:L221" si="59">K220*E220</f>
        <v>37336.379999999997</v>
      </c>
      <c r="M220" s="46"/>
    </row>
    <row r="221" spans="1:13" ht="74.25" hidden="1" customHeight="1" x14ac:dyDescent="0.2">
      <c r="A221" s="56" t="s">
        <v>174</v>
      </c>
      <c r="B221" s="35" t="s">
        <v>436</v>
      </c>
      <c r="C221" s="56" t="s">
        <v>1038</v>
      </c>
      <c r="D221" s="68">
        <v>285</v>
      </c>
      <c r="E221" s="65">
        <v>194.57</v>
      </c>
      <c r="F221" s="65">
        <v>55452.45</v>
      </c>
      <c r="G221" s="68">
        <v>-2.2737367544323206E-13</v>
      </c>
      <c r="H221" s="65">
        <v>0</v>
      </c>
      <c r="I221" s="5">
        <f t="shared" si="56"/>
        <v>285</v>
      </c>
      <c r="J221" s="36">
        <f t="shared" si="57"/>
        <v>55452.45</v>
      </c>
      <c r="K221" s="5">
        <f t="shared" si="58"/>
        <v>0</v>
      </c>
      <c r="L221" s="36">
        <f t="shared" si="59"/>
        <v>0</v>
      </c>
      <c r="M221" s="46"/>
    </row>
    <row r="222" spans="1:13" ht="21.75" hidden="1" customHeight="1" x14ac:dyDescent="0.2">
      <c r="B222" s="35" t="s">
        <v>971</v>
      </c>
    </row>
    <row r="223" spans="1:13" ht="12.75" hidden="1" customHeight="1" x14ac:dyDescent="0.2">
      <c r="B223" s="62" t="s">
        <v>937</v>
      </c>
      <c r="F223" s="27">
        <v>5943382.71</v>
      </c>
      <c r="H223" s="27">
        <v>2654048.7400000002</v>
      </c>
    </row>
    <row r="224" spans="1:13" ht="12.75" hidden="1" customHeight="1" x14ac:dyDescent="0.2">
      <c r="B224" s="62" t="s">
        <v>573</v>
      </c>
      <c r="F224" s="27">
        <v>14136939.140000001</v>
      </c>
      <c r="H224" s="27">
        <v>12686893.17</v>
      </c>
    </row>
    <row r="225" spans="1:13" ht="12.75" hidden="1" customHeight="1" x14ac:dyDescent="0.2">
      <c r="B225" s="62" t="s">
        <v>796</v>
      </c>
    </row>
    <row r="226" spans="1:13" ht="12.75" hidden="1" customHeight="1" x14ac:dyDescent="0.2">
      <c r="B226" s="62" t="s">
        <v>358</v>
      </c>
    </row>
    <row r="227" spans="1:13" ht="74.25" hidden="1" customHeight="1" x14ac:dyDescent="0.2">
      <c r="A227" s="56" t="s">
        <v>774</v>
      </c>
      <c r="B227" s="35" t="s">
        <v>154</v>
      </c>
      <c r="C227" s="56" t="s">
        <v>205</v>
      </c>
      <c r="D227" s="68">
        <v>0</v>
      </c>
      <c r="E227" s="65">
        <v>628.58000000000004</v>
      </c>
      <c r="F227" s="65">
        <v>0</v>
      </c>
      <c r="G227" s="68">
        <v>216</v>
      </c>
      <c r="H227" s="65">
        <v>135773.28</v>
      </c>
      <c r="I227" s="5">
        <f>IF(D227-G227&gt;0,D227-G227,0)</f>
        <v>0</v>
      </c>
      <c r="J227" s="36">
        <f>I227*E227</f>
        <v>0</v>
      </c>
      <c r="K227" s="5">
        <f>IF(D227-G227&lt;0,G227-D227,0)</f>
        <v>216</v>
      </c>
      <c r="L227" s="36">
        <f>K227*E227</f>
        <v>135773.28</v>
      </c>
      <c r="M227" s="46"/>
    </row>
    <row r="228" spans="1:13" ht="21.75" hidden="1" customHeight="1" x14ac:dyDescent="0.2">
      <c r="B228" s="35" t="s">
        <v>727</v>
      </c>
    </row>
    <row r="229" spans="1:13" ht="12.75" hidden="1" customHeight="1" x14ac:dyDescent="0.2">
      <c r="B229" s="62" t="s">
        <v>892</v>
      </c>
      <c r="F229" s="27">
        <v>28554.92</v>
      </c>
      <c r="H229" s="27">
        <v>135773.28</v>
      </c>
    </row>
    <row r="230" spans="1:13" ht="12.75" hidden="1" customHeight="1" x14ac:dyDescent="0.2">
      <c r="B230" s="62" t="s">
        <v>819</v>
      </c>
    </row>
    <row r="231" spans="1:13" ht="63.75" hidden="1" customHeight="1" x14ac:dyDescent="0.2">
      <c r="A231" s="56" t="s">
        <v>116</v>
      </c>
      <c r="B231" s="35" t="s">
        <v>729</v>
      </c>
      <c r="C231" s="56" t="s">
        <v>698</v>
      </c>
      <c r="D231" s="68">
        <v>4</v>
      </c>
      <c r="E231" s="65">
        <v>3450.79</v>
      </c>
      <c r="F231" s="65">
        <v>13803.16</v>
      </c>
      <c r="G231" s="68">
        <v>13</v>
      </c>
      <c r="H231" s="65">
        <v>44860.27</v>
      </c>
      <c r="I231" s="5">
        <f t="shared" ref="I231:I232" si="60">IF(D231-G231&gt;0,D231-G231,0)</f>
        <v>0</v>
      </c>
      <c r="J231" s="36">
        <f t="shared" ref="J231:J232" si="61">I231*E231</f>
        <v>0</v>
      </c>
      <c r="K231" s="5">
        <f t="shared" ref="K231:K232" si="62">IF(D231-G231&lt;0,G231-D231,0)</f>
        <v>9</v>
      </c>
      <c r="L231" s="36">
        <f t="shared" ref="L231:L232" si="63">K231*E231</f>
        <v>31057.11</v>
      </c>
      <c r="M231" s="46"/>
    </row>
    <row r="232" spans="1:13" ht="63.75" hidden="1" customHeight="1" x14ac:dyDescent="0.2">
      <c r="A232" s="56" t="s">
        <v>214</v>
      </c>
      <c r="B232" s="35" t="s">
        <v>850</v>
      </c>
      <c r="C232" s="56" t="s">
        <v>698</v>
      </c>
      <c r="D232" s="68">
        <v>2</v>
      </c>
      <c r="E232" s="65">
        <v>8752.74</v>
      </c>
      <c r="F232" s="65">
        <v>17505.48</v>
      </c>
      <c r="G232" s="68">
        <v>1</v>
      </c>
      <c r="H232" s="65">
        <v>8752.74</v>
      </c>
      <c r="I232" s="5">
        <f t="shared" si="60"/>
        <v>1</v>
      </c>
      <c r="J232" s="36">
        <f t="shared" si="61"/>
        <v>8752.74</v>
      </c>
      <c r="K232" s="5">
        <f t="shared" si="62"/>
        <v>0</v>
      </c>
      <c r="L232" s="36">
        <f t="shared" si="63"/>
        <v>0</v>
      </c>
      <c r="M232" s="46"/>
    </row>
    <row r="233" spans="1:13" ht="12.75" hidden="1" customHeight="1" x14ac:dyDescent="0.2"/>
    <row r="234" spans="1:13" ht="12.75" hidden="1" customHeight="1" x14ac:dyDescent="0.2">
      <c r="B234" s="35" t="s">
        <v>63</v>
      </c>
    </row>
    <row r="235" spans="1:13" ht="53.25" hidden="1" customHeight="1" x14ac:dyDescent="0.2">
      <c r="A235" s="56" t="s">
        <v>959</v>
      </c>
      <c r="B235" s="35" t="s">
        <v>109</v>
      </c>
      <c r="C235" s="56" t="s">
        <v>205</v>
      </c>
      <c r="D235" s="68">
        <v>10</v>
      </c>
      <c r="E235" s="65">
        <v>1674.12</v>
      </c>
      <c r="F235" s="65">
        <v>16741.2</v>
      </c>
      <c r="G235" s="68">
        <v>12</v>
      </c>
      <c r="H235" s="65">
        <v>20089.439999999999</v>
      </c>
      <c r="I235" s="5">
        <f t="shared" ref="I235:I236" si="64">IF(D235-G235&gt;0,D235-G235,0)</f>
        <v>0</v>
      </c>
      <c r="J235" s="36">
        <f t="shared" ref="J235:J236" si="65">I235*E235</f>
        <v>0</v>
      </c>
      <c r="K235" s="5">
        <f t="shared" ref="K235:K236" si="66">IF(D235-G235&lt;0,G235-D235,0)</f>
        <v>2</v>
      </c>
      <c r="L235" s="36">
        <f t="shared" ref="L235:L236" si="67">K235*E235</f>
        <v>3348.24</v>
      </c>
      <c r="M235" s="46"/>
    </row>
    <row r="236" spans="1:13" ht="63.75" hidden="1" customHeight="1" x14ac:dyDescent="0.2">
      <c r="A236" s="56" t="s">
        <v>798</v>
      </c>
      <c r="B236" s="35" t="s">
        <v>980</v>
      </c>
      <c r="C236" s="56" t="s">
        <v>839</v>
      </c>
      <c r="D236" s="68">
        <v>0</v>
      </c>
      <c r="E236" s="65">
        <v>14.46</v>
      </c>
      <c r="F236" s="65">
        <v>0</v>
      </c>
      <c r="G236" s="68">
        <v>603.01739999999995</v>
      </c>
      <c r="H236" s="65">
        <v>8719.6299999999992</v>
      </c>
      <c r="I236" s="5">
        <f t="shared" si="64"/>
        <v>0</v>
      </c>
      <c r="J236" s="36">
        <f t="shared" si="65"/>
        <v>0</v>
      </c>
      <c r="K236" s="5">
        <f t="shared" si="66"/>
        <v>603.01739999999995</v>
      </c>
      <c r="L236" s="36">
        <f t="shared" si="67"/>
        <v>8719.6299999999992</v>
      </c>
      <c r="M236" s="46"/>
    </row>
    <row r="237" spans="1:13" ht="12.75" hidden="1" customHeight="1" x14ac:dyDescent="0.2">
      <c r="B237" s="62" t="s">
        <v>937</v>
      </c>
      <c r="F237" s="27">
        <v>96243.03</v>
      </c>
      <c r="H237" s="27">
        <v>82422.080000000002</v>
      </c>
    </row>
    <row r="238" spans="1:13" ht="12.75" hidden="1" customHeight="1" x14ac:dyDescent="0.2">
      <c r="B238" s="62" t="s">
        <v>284</v>
      </c>
      <c r="F238" s="27">
        <v>124797.95</v>
      </c>
      <c r="H238" s="27">
        <v>218195.36</v>
      </c>
    </row>
    <row r="239" spans="1:13" ht="12.75" hidden="1" customHeight="1" x14ac:dyDescent="0.2">
      <c r="B239" s="62" t="s">
        <v>348</v>
      </c>
    </row>
    <row r="240" spans="1:13" ht="12.75" hidden="1" customHeight="1" x14ac:dyDescent="0.2">
      <c r="B240" s="62" t="s">
        <v>463</v>
      </c>
    </row>
    <row r="241" spans="1:13" ht="42.75" hidden="1" customHeight="1" x14ac:dyDescent="0.2">
      <c r="A241" s="56" t="s">
        <v>312</v>
      </c>
      <c r="B241" s="35" t="s">
        <v>953</v>
      </c>
      <c r="C241" s="56" t="s">
        <v>698</v>
      </c>
      <c r="D241" s="68">
        <v>8</v>
      </c>
      <c r="E241" s="65">
        <v>57.4</v>
      </c>
      <c r="F241" s="65">
        <v>459.2</v>
      </c>
      <c r="G241" s="68">
        <v>6</v>
      </c>
      <c r="H241" s="65">
        <v>344.4</v>
      </c>
      <c r="I241" s="5">
        <f t="shared" ref="I241:I246" si="68">IF(D241-G241&gt;0,D241-G241,0)</f>
        <v>2</v>
      </c>
      <c r="J241" s="36">
        <f t="shared" ref="J241:J246" si="69">I241*E241</f>
        <v>114.8</v>
      </c>
      <c r="K241" s="5">
        <f t="shared" ref="K241:K246" si="70">IF(D241-G241&lt;0,G241-D241,0)</f>
        <v>0</v>
      </c>
      <c r="L241" s="36">
        <f t="shared" ref="L241:L246" si="71">K241*E241</f>
        <v>0</v>
      </c>
      <c r="M241" s="46"/>
    </row>
    <row r="242" spans="1:13" ht="42.75" hidden="1" customHeight="1" x14ac:dyDescent="0.2">
      <c r="A242" s="56" t="s">
        <v>1001</v>
      </c>
      <c r="B242" s="35" t="s">
        <v>771</v>
      </c>
      <c r="C242" s="56" t="s">
        <v>698</v>
      </c>
      <c r="D242" s="68">
        <v>8</v>
      </c>
      <c r="E242" s="65">
        <v>198.39</v>
      </c>
      <c r="F242" s="65">
        <v>1587.12</v>
      </c>
      <c r="G242" s="68">
        <v>6</v>
      </c>
      <c r="H242" s="65">
        <v>1190.3399999999999</v>
      </c>
      <c r="I242" s="5">
        <f t="shared" si="68"/>
        <v>2</v>
      </c>
      <c r="J242" s="36">
        <f t="shared" si="69"/>
        <v>396.78</v>
      </c>
      <c r="K242" s="5">
        <f t="shared" si="70"/>
        <v>0</v>
      </c>
      <c r="L242" s="36">
        <f t="shared" si="71"/>
        <v>0</v>
      </c>
      <c r="M242" s="46"/>
    </row>
    <row r="243" spans="1:13" ht="53.25" hidden="1" customHeight="1" x14ac:dyDescent="0.2">
      <c r="A243" s="56" t="s">
        <v>127</v>
      </c>
      <c r="B243" s="35" t="s">
        <v>966</v>
      </c>
      <c r="C243" s="56" t="s">
        <v>698</v>
      </c>
      <c r="D243" s="68">
        <v>8</v>
      </c>
      <c r="E243" s="65">
        <v>1441.96</v>
      </c>
      <c r="F243" s="65">
        <v>11535.68</v>
      </c>
      <c r="G243" s="68">
        <v>6</v>
      </c>
      <c r="H243" s="65">
        <v>8651.76</v>
      </c>
      <c r="I243" s="5">
        <f t="shared" si="68"/>
        <v>2</v>
      </c>
      <c r="J243" s="36">
        <f t="shared" si="69"/>
        <v>2883.92</v>
      </c>
      <c r="K243" s="5">
        <f t="shared" si="70"/>
        <v>0</v>
      </c>
      <c r="L243" s="36">
        <f t="shared" si="71"/>
        <v>0</v>
      </c>
      <c r="M243" s="46"/>
    </row>
    <row r="244" spans="1:13" ht="53.25" hidden="1" customHeight="1" x14ac:dyDescent="0.2">
      <c r="A244" s="56" t="s">
        <v>400</v>
      </c>
      <c r="B244" s="35" t="s">
        <v>469</v>
      </c>
      <c r="C244" s="56" t="s">
        <v>698</v>
      </c>
      <c r="D244" s="68">
        <v>8</v>
      </c>
      <c r="E244" s="65">
        <v>144.28</v>
      </c>
      <c r="F244" s="65">
        <v>1154.24</v>
      </c>
      <c r="G244" s="68">
        <v>8</v>
      </c>
      <c r="H244" s="65">
        <v>1154.24</v>
      </c>
      <c r="I244" s="5">
        <f t="shared" si="68"/>
        <v>0</v>
      </c>
      <c r="J244" s="36">
        <f t="shared" si="69"/>
        <v>0</v>
      </c>
      <c r="K244" s="5">
        <f t="shared" si="70"/>
        <v>0</v>
      </c>
      <c r="L244" s="36">
        <f t="shared" si="71"/>
        <v>0</v>
      </c>
      <c r="M244" s="46"/>
    </row>
    <row r="245" spans="1:13" ht="42.75" hidden="1" customHeight="1" x14ac:dyDescent="0.2">
      <c r="A245" s="56" t="s">
        <v>790</v>
      </c>
      <c r="B245" s="35" t="s">
        <v>527</v>
      </c>
      <c r="C245" s="56" t="s">
        <v>698</v>
      </c>
      <c r="D245" s="68">
        <v>8</v>
      </c>
      <c r="E245" s="65">
        <v>1784.97</v>
      </c>
      <c r="F245" s="65">
        <v>14279.76</v>
      </c>
      <c r="G245" s="68">
        <v>6</v>
      </c>
      <c r="H245" s="65">
        <v>10709.82</v>
      </c>
      <c r="I245" s="5">
        <f t="shared" si="68"/>
        <v>2</v>
      </c>
      <c r="J245" s="36">
        <f t="shared" si="69"/>
        <v>3569.94</v>
      </c>
      <c r="K245" s="5">
        <f t="shared" si="70"/>
        <v>0</v>
      </c>
      <c r="L245" s="36">
        <f t="shared" si="71"/>
        <v>0</v>
      </c>
      <c r="M245" s="46"/>
    </row>
    <row r="246" spans="1:13" ht="53.25" hidden="1" customHeight="1" x14ac:dyDescent="0.2">
      <c r="A246" s="56" t="s">
        <v>251</v>
      </c>
      <c r="B246" s="35" t="s">
        <v>12</v>
      </c>
      <c r="C246" s="56" t="s">
        <v>698</v>
      </c>
      <c r="D246" s="68">
        <v>8</v>
      </c>
      <c r="E246" s="65">
        <v>985.04</v>
      </c>
      <c r="F246" s="65">
        <v>7880.32</v>
      </c>
      <c r="G246" s="68">
        <v>6</v>
      </c>
      <c r="H246" s="65">
        <v>5910.24</v>
      </c>
      <c r="I246" s="5">
        <f t="shared" si="68"/>
        <v>2</v>
      </c>
      <c r="J246" s="36">
        <f t="shared" si="69"/>
        <v>1970.08</v>
      </c>
      <c r="K246" s="5">
        <f t="shared" si="70"/>
        <v>0</v>
      </c>
      <c r="L246" s="36">
        <f t="shared" si="71"/>
        <v>0</v>
      </c>
      <c r="M246" s="46"/>
    </row>
    <row r="247" spans="1:13" ht="12.75" hidden="1" customHeight="1" x14ac:dyDescent="0.2">
      <c r="B247" s="62" t="s">
        <v>813</v>
      </c>
      <c r="F247" s="27">
        <v>43377.84</v>
      </c>
      <c r="H247" s="27">
        <v>27960.799999999999</v>
      </c>
    </row>
    <row r="248" spans="1:13" ht="12.75" hidden="1" customHeight="1" x14ac:dyDescent="0.2">
      <c r="B248" s="62" t="s">
        <v>819</v>
      </c>
    </row>
    <row r="249" spans="1:13" ht="12.75" hidden="1" customHeight="1" x14ac:dyDescent="0.2"/>
    <row r="250" spans="1:13" ht="42.75" hidden="1" customHeight="1" x14ac:dyDescent="0.2">
      <c r="A250" s="56" t="s">
        <v>650</v>
      </c>
      <c r="B250" s="35" t="s">
        <v>511</v>
      </c>
      <c r="C250" s="56" t="s">
        <v>698</v>
      </c>
      <c r="D250" s="68">
        <v>8</v>
      </c>
      <c r="E250" s="65">
        <v>1775.08</v>
      </c>
      <c r="F250" s="65">
        <v>14200.64</v>
      </c>
      <c r="G250" s="68">
        <v>12</v>
      </c>
      <c r="H250" s="65">
        <v>21300.959999999999</v>
      </c>
      <c r="I250" s="5">
        <f t="shared" ref="I250:I252" si="72">IF(D250-G250&gt;0,D250-G250,0)</f>
        <v>0</v>
      </c>
      <c r="J250" s="36">
        <f t="shared" ref="J250:J252" si="73">I250*E250</f>
        <v>0</v>
      </c>
      <c r="K250" s="5">
        <f t="shared" ref="K250:K252" si="74">IF(D250-G250&lt;0,G250-D250,0)</f>
        <v>4</v>
      </c>
      <c r="L250" s="36">
        <f t="shared" ref="L250:L252" si="75">K250*E250</f>
        <v>7100.32</v>
      </c>
      <c r="M250" s="46"/>
    </row>
    <row r="251" spans="1:13" ht="53.25" hidden="1" customHeight="1" x14ac:dyDescent="0.2">
      <c r="A251" s="56" t="s">
        <v>293</v>
      </c>
      <c r="B251" s="35" t="s">
        <v>695</v>
      </c>
      <c r="C251" s="56" t="s">
        <v>698</v>
      </c>
      <c r="D251" s="68">
        <v>8</v>
      </c>
      <c r="E251" s="65">
        <v>789.68</v>
      </c>
      <c r="F251" s="65">
        <v>6317.44</v>
      </c>
      <c r="G251" s="68">
        <v>11</v>
      </c>
      <c r="H251" s="65">
        <v>8686.48</v>
      </c>
      <c r="I251" s="5">
        <f t="shared" si="72"/>
        <v>0</v>
      </c>
      <c r="J251" s="36">
        <f t="shared" si="73"/>
        <v>0</v>
      </c>
      <c r="K251" s="5">
        <f t="shared" si="74"/>
        <v>3</v>
      </c>
      <c r="L251" s="36">
        <f t="shared" si="75"/>
        <v>2369.04</v>
      </c>
      <c r="M251" s="46"/>
    </row>
    <row r="252" spans="1:13" ht="32.25" hidden="1" customHeight="1" x14ac:dyDescent="0.2">
      <c r="A252" s="56" t="s">
        <v>428</v>
      </c>
      <c r="B252" s="35" t="s">
        <v>899</v>
      </c>
      <c r="C252" s="56" t="s">
        <v>698</v>
      </c>
      <c r="D252" s="68">
        <v>8</v>
      </c>
      <c r="E252" s="65">
        <v>1189.05</v>
      </c>
      <c r="F252" s="65">
        <v>9512.4</v>
      </c>
      <c r="G252" s="68">
        <v>2</v>
      </c>
      <c r="H252" s="65">
        <v>2378.1</v>
      </c>
      <c r="I252" s="5">
        <f t="shared" si="72"/>
        <v>6</v>
      </c>
      <c r="J252" s="36">
        <f t="shared" si="73"/>
        <v>7134.3</v>
      </c>
      <c r="K252" s="5">
        <f t="shared" si="74"/>
        <v>0</v>
      </c>
      <c r="L252" s="36">
        <f t="shared" si="75"/>
        <v>0</v>
      </c>
      <c r="M252" s="46"/>
    </row>
    <row r="253" spans="1:13" ht="12.75" hidden="1" customHeight="1" x14ac:dyDescent="0.2">
      <c r="B253" s="62" t="s">
        <v>937</v>
      </c>
      <c r="F253" s="27">
        <v>30030.48</v>
      </c>
      <c r="H253" s="27">
        <v>32365.54</v>
      </c>
    </row>
    <row r="254" spans="1:13" ht="12.75" hidden="1" customHeight="1" x14ac:dyDescent="0.2">
      <c r="B254" s="62" t="s">
        <v>417</v>
      </c>
      <c r="F254" s="27">
        <v>73408.320000000007</v>
      </c>
      <c r="H254" s="27">
        <v>60326.34</v>
      </c>
    </row>
    <row r="255" spans="1:13" ht="12.75" hidden="1" customHeight="1" x14ac:dyDescent="0.2">
      <c r="B255" s="62" t="s">
        <v>1007</v>
      </c>
    </row>
    <row r="256" spans="1:13" ht="12.75" hidden="1" customHeight="1" x14ac:dyDescent="0.2">
      <c r="B256" s="62" t="s">
        <v>634</v>
      </c>
    </row>
    <row r="257" spans="1:13" ht="63.75" hidden="1" customHeight="1" x14ac:dyDescent="0.2">
      <c r="A257" s="56" t="s">
        <v>350</v>
      </c>
      <c r="B257" s="35" t="s">
        <v>775</v>
      </c>
      <c r="C257" s="56" t="s">
        <v>1049</v>
      </c>
      <c r="D257" s="68">
        <v>120</v>
      </c>
      <c r="E257" s="65">
        <v>252.98</v>
      </c>
      <c r="F257" s="65">
        <v>30357.599999999999</v>
      </c>
      <c r="G257" s="68">
        <v>28.72</v>
      </c>
      <c r="H257" s="65">
        <v>7265.59</v>
      </c>
      <c r="I257" s="5">
        <f>IF(D257-G257&gt;0,D257-G257,0)</f>
        <v>91.28</v>
      </c>
      <c r="J257" s="36">
        <f>I257*E257</f>
        <v>23092.01</v>
      </c>
      <c r="K257" s="5">
        <f>IF(D257-G257&lt;0,G257-D257,0)</f>
        <v>0</v>
      </c>
      <c r="L257" s="36">
        <f>K257*E257</f>
        <v>0</v>
      </c>
      <c r="M257" s="46"/>
    </row>
    <row r="258" spans="1:13" ht="12.75" hidden="1" customHeight="1" x14ac:dyDescent="0.2">
      <c r="B258" s="62" t="s">
        <v>614</v>
      </c>
      <c r="F258" s="27">
        <v>30357.599999999999</v>
      </c>
      <c r="H258" s="27">
        <v>7265.59</v>
      </c>
    </row>
    <row r="259" spans="1:13" ht="12.75" hidden="1" customHeight="1" x14ac:dyDescent="0.2">
      <c r="B259" s="62" t="s">
        <v>1022</v>
      </c>
      <c r="F259" s="27">
        <v>30357.599999999999</v>
      </c>
      <c r="H259" s="27">
        <v>7265.59</v>
      </c>
    </row>
    <row r="260" spans="1:13" ht="12.75" hidden="1" customHeight="1" x14ac:dyDescent="0.2">
      <c r="B260" s="62" t="s">
        <v>364</v>
      </c>
    </row>
    <row r="261" spans="1:13" ht="12.75" hidden="1" customHeight="1" x14ac:dyDescent="0.2">
      <c r="B261" s="62" t="s">
        <v>358</v>
      </c>
    </row>
    <row r="262" spans="1:13" ht="63.75" hidden="1" customHeight="1" x14ac:dyDescent="0.2">
      <c r="A262" s="56" t="s">
        <v>416</v>
      </c>
      <c r="B262" s="35" t="s">
        <v>153</v>
      </c>
      <c r="C262" s="56" t="s">
        <v>698</v>
      </c>
      <c r="D262" s="68">
        <v>0</v>
      </c>
      <c r="E262" s="65">
        <v>247.77</v>
      </c>
      <c r="F262" s="65">
        <v>0</v>
      </c>
      <c r="G262" s="68">
        <v>2</v>
      </c>
      <c r="H262" s="65">
        <v>495.54</v>
      </c>
      <c r="I262" s="5">
        <f t="shared" ref="I262:I263" si="76">IF(D262-G262&gt;0,D262-G262,0)</f>
        <v>0</v>
      </c>
      <c r="J262" s="36">
        <f t="shared" ref="J262:J263" si="77">I262*E262</f>
        <v>0</v>
      </c>
      <c r="K262" s="5">
        <f t="shared" ref="K262:K263" si="78">IF(D262-G262&lt;0,G262-D262,0)</f>
        <v>2</v>
      </c>
      <c r="L262" s="36">
        <f t="shared" ref="L262:L263" si="79">K262*E262</f>
        <v>495.54</v>
      </c>
      <c r="M262" s="46"/>
    </row>
    <row r="263" spans="1:13" ht="74.25" hidden="1" customHeight="1" x14ac:dyDescent="0.2">
      <c r="A263" s="56" t="s">
        <v>714</v>
      </c>
      <c r="B263" s="35" t="s">
        <v>395</v>
      </c>
      <c r="C263" s="56" t="s">
        <v>698</v>
      </c>
      <c r="D263" s="68">
        <v>2</v>
      </c>
      <c r="E263" s="65">
        <v>14355.59</v>
      </c>
      <c r="F263" s="65">
        <v>28711.18</v>
      </c>
      <c r="G263" s="68">
        <v>1</v>
      </c>
      <c r="H263" s="65">
        <v>14355.59</v>
      </c>
      <c r="I263" s="5">
        <f t="shared" si="76"/>
        <v>1</v>
      </c>
      <c r="J263" s="36">
        <f t="shared" si="77"/>
        <v>14355.59</v>
      </c>
      <c r="K263" s="5">
        <f t="shared" si="78"/>
        <v>0</v>
      </c>
      <c r="L263" s="36">
        <f t="shared" si="79"/>
        <v>0</v>
      </c>
      <c r="M263" s="46"/>
    </row>
    <row r="264" spans="1:13" ht="12.75" hidden="1" customHeight="1" x14ac:dyDescent="0.2">
      <c r="B264" s="35" t="s">
        <v>496</v>
      </c>
    </row>
    <row r="265" spans="1:13" ht="63.75" hidden="1" customHeight="1" x14ac:dyDescent="0.2">
      <c r="A265" s="56" t="s">
        <v>24</v>
      </c>
      <c r="B265" s="35" t="s">
        <v>1074</v>
      </c>
      <c r="C265" s="56" t="s">
        <v>698</v>
      </c>
      <c r="D265" s="68">
        <v>25</v>
      </c>
      <c r="E265" s="65">
        <v>145.19</v>
      </c>
      <c r="F265" s="65">
        <v>3629.75</v>
      </c>
      <c r="G265" s="68">
        <v>35</v>
      </c>
      <c r="H265" s="65">
        <v>5081.6499999999996</v>
      </c>
      <c r="I265" s="5">
        <f>IF(D265-G265&gt;0,D265-G265,0)</f>
        <v>0</v>
      </c>
      <c r="J265" s="36">
        <f>I265*E265</f>
        <v>0</v>
      </c>
      <c r="K265" s="5">
        <f>IF(D265-G265&lt;0,G265-D265,0)</f>
        <v>10</v>
      </c>
      <c r="L265" s="36">
        <f>K265*E265</f>
        <v>1451.9</v>
      </c>
      <c r="M265" s="46"/>
    </row>
    <row r="266" spans="1:13" ht="12.75" hidden="1" customHeight="1" x14ac:dyDescent="0.2"/>
    <row r="267" spans="1:13" ht="63.75" hidden="1" customHeight="1" x14ac:dyDescent="0.2">
      <c r="A267" s="56" t="s">
        <v>844</v>
      </c>
      <c r="B267" s="35" t="s">
        <v>87</v>
      </c>
      <c r="C267" s="56" t="s">
        <v>698</v>
      </c>
      <c r="D267" s="68">
        <v>0</v>
      </c>
      <c r="E267" s="65">
        <v>1729.83</v>
      </c>
      <c r="F267" s="65">
        <v>0</v>
      </c>
      <c r="G267" s="68">
        <v>2</v>
      </c>
      <c r="H267" s="65">
        <v>3459.66</v>
      </c>
      <c r="I267" s="5">
        <f t="shared" ref="I267:I268" si="80">IF(D267-G267&gt;0,D267-G267,0)</f>
        <v>0</v>
      </c>
      <c r="J267" s="36">
        <f t="shared" ref="J267:J268" si="81">I267*E267</f>
        <v>0</v>
      </c>
      <c r="K267" s="5">
        <f t="shared" ref="K267:K268" si="82">IF(D267-G267&lt;0,G267-D267,0)</f>
        <v>2</v>
      </c>
      <c r="L267" s="36">
        <f t="shared" ref="L267:L268" si="83">K267*E267</f>
        <v>3459.66</v>
      </c>
      <c r="M267" s="46"/>
    </row>
    <row r="268" spans="1:13" ht="63.75" hidden="1" customHeight="1" x14ac:dyDescent="0.2">
      <c r="A268" s="56" t="s">
        <v>35</v>
      </c>
      <c r="B268" s="35" t="s">
        <v>721</v>
      </c>
      <c r="C268" s="56" t="s">
        <v>205</v>
      </c>
      <c r="D268" s="68">
        <v>0</v>
      </c>
      <c r="E268" s="65">
        <v>2884.73</v>
      </c>
      <c r="F268" s="65">
        <v>0</v>
      </c>
      <c r="G268" s="68">
        <v>111</v>
      </c>
      <c r="H268" s="65">
        <v>320205.03000000003</v>
      </c>
      <c r="I268" s="5">
        <f t="shared" si="80"/>
        <v>0</v>
      </c>
      <c r="J268" s="36">
        <f t="shared" si="81"/>
        <v>0</v>
      </c>
      <c r="K268" s="5">
        <f t="shared" si="82"/>
        <v>111</v>
      </c>
      <c r="L268" s="36">
        <f t="shared" si="83"/>
        <v>320205.03000000003</v>
      </c>
      <c r="M268" s="46"/>
    </row>
    <row r="269" spans="1:13" ht="21.75" hidden="1" customHeight="1" x14ac:dyDescent="0.2">
      <c r="B269" s="35" t="s">
        <v>73</v>
      </c>
    </row>
    <row r="270" spans="1:13" ht="63.75" hidden="1" customHeight="1" x14ac:dyDescent="0.2">
      <c r="A270" s="56" t="s">
        <v>769</v>
      </c>
      <c r="B270" s="35" t="s">
        <v>302</v>
      </c>
      <c r="C270" s="56" t="s">
        <v>698</v>
      </c>
      <c r="D270" s="68">
        <v>0</v>
      </c>
      <c r="E270" s="65">
        <v>7353.03</v>
      </c>
      <c r="F270" s="65">
        <v>0</v>
      </c>
      <c r="G270" s="68">
        <v>1</v>
      </c>
      <c r="H270" s="65">
        <v>7353.03</v>
      </c>
      <c r="I270" s="5">
        <f>IF(D270-G270&gt;0,D270-G270,0)</f>
        <v>0</v>
      </c>
      <c r="J270" s="36">
        <f>I270*E270</f>
        <v>0</v>
      </c>
      <c r="K270" s="5">
        <f>IF(D270-G270&lt;0,G270-D270,0)</f>
        <v>1</v>
      </c>
      <c r="L270" s="36">
        <f>K270*E270</f>
        <v>7353.03</v>
      </c>
      <c r="M270" s="46"/>
    </row>
    <row r="271" spans="1:13" ht="12.75" hidden="1" customHeight="1" x14ac:dyDescent="0.2">
      <c r="B271" s="35" t="s">
        <v>543</v>
      </c>
    </row>
    <row r="272" spans="1:13" ht="63.75" hidden="1" customHeight="1" x14ac:dyDescent="0.2">
      <c r="A272" s="56" t="s">
        <v>408</v>
      </c>
      <c r="B272" s="35" t="s">
        <v>283</v>
      </c>
      <c r="C272" s="56" t="s">
        <v>698</v>
      </c>
      <c r="D272" s="68">
        <v>0</v>
      </c>
      <c r="E272" s="65">
        <v>13001.92</v>
      </c>
      <c r="F272" s="65">
        <v>0</v>
      </c>
      <c r="G272" s="68">
        <v>3</v>
      </c>
      <c r="H272" s="65">
        <v>39005.760000000002</v>
      </c>
      <c r="I272" s="5">
        <f>IF(D272-G272&gt;0,D272-G272,0)</f>
        <v>0</v>
      </c>
      <c r="J272" s="36">
        <f>I272*E272</f>
        <v>0</v>
      </c>
      <c r="K272" s="5">
        <f>IF(D272-G272&lt;0,G272-D272,0)</f>
        <v>3</v>
      </c>
      <c r="L272" s="36">
        <f>K272*E272</f>
        <v>39005.760000000002</v>
      </c>
      <c r="M272" s="46"/>
    </row>
    <row r="273" spans="1:13" ht="12.75" hidden="1" customHeight="1" x14ac:dyDescent="0.2">
      <c r="B273" s="35" t="s">
        <v>543</v>
      </c>
    </row>
    <row r="274" spans="1:13" ht="63.75" hidden="1" customHeight="1" x14ac:dyDescent="0.2">
      <c r="A274" s="56" t="s">
        <v>238</v>
      </c>
      <c r="B274" s="35" t="s">
        <v>66</v>
      </c>
      <c r="C274" s="56" t="s">
        <v>839</v>
      </c>
      <c r="D274" s="68">
        <v>0</v>
      </c>
      <c r="E274" s="65">
        <v>11.72</v>
      </c>
      <c r="F274" s="65">
        <v>0</v>
      </c>
      <c r="G274" s="68">
        <v>831.08</v>
      </c>
      <c r="H274" s="65">
        <v>9740.26</v>
      </c>
      <c r="I274" s="5">
        <f>IF(D274-G274&gt;0,D274-G274,0)</f>
        <v>0</v>
      </c>
      <c r="J274" s="36">
        <f>I274*E274</f>
        <v>0</v>
      </c>
      <c r="K274" s="5">
        <f>IF(D274-G274&lt;0,G274-D274,0)</f>
        <v>831.08</v>
      </c>
      <c r="L274" s="36">
        <f>K274*E274</f>
        <v>9740.26</v>
      </c>
      <c r="M274" s="46"/>
    </row>
    <row r="275" spans="1:13" ht="42.75" hidden="1" customHeight="1" x14ac:dyDescent="0.2">
      <c r="B275" s="35" t="s">
        <v>861</v>
      </c>
    </row>
    <row r="276" spans="1:13" ht="63.75" hidden="1" customHeight="1" x14ac:dyDescent="0.2">
      <c r="A276" s="56" t="s">
        <v>164</v>
      </c>
      <c r="B276" s="35" t="s">
        <v>250</v>
      </c>
      <c r="C276" s="56" t="s">
        <v>839</v>
      </c>
      <c r="D276" s="68">
        <v>0</v>
      </c>
      <c r="E276" s="65">
        <v>71.349999999999994</v>
      </c>
      <c r="F276" s="65">
        <v>0</v>
      </c>
      <c r="G276" s="68">
        <v>408.27</v>
      </c>
      <c r="H276" s="65">
        <v>29130.06</v>
      </c>
      <c r="I276" s="5">
        <f>IF(D276-G276&gt;0,D276-G276,0)</f>
        <v>0</v>
      </c>
      <c r="J276" s="36">
        <f>I276*E276</f>
        <v>0</v>
      </c>
      <c r="K276" s="5">
        <f>IF(D276-G276&lt;0,G276-D276,0)</f>
        <v>408.27</v>
      </c>
      <c r="L276" s="36">
        <f>K276*E276</f>
        <v>29130.06</v>
      </c>
      <c r="M276" s="46"/>
    </row>
    <row r="277" spans="1:13" ht="21.75" hidden="1" customHeight="1" x14ac:dyDescent="0.2">
      <c r="B277" s="35" t="s">
        <v>727</v>
      </c>
    </row>
    <row r="278" spans="1:13" ht="12.75" hidden="1" customHeight="1" x14ac:dyDescent="0.2"/>
    <row r="279" spans="1:13" ht="74.25" hidden="1" customHeight="1" x14ac:dyDescent="0.2">
      <c r="A279" s="56" t="s">
        <v>646</v>
      </c>
      <c r="B279" s="35" t="s">
        <v>1005</v>
      </c>
      <c r="C279" s="56" t="s">
        <v>839</v>
      </c>
      <c r="D279" s="68">
        <v>0</v>
      </c>
      <c r="E279" s="65">
        <v>81.48</v>
      </c>
      <c r="F279" s="65">
        <v>0</v>
      </c>
      <c r="G279" s="68">
        <v>1183.75</v>
      </c>
      <c r="H279" s="65">
        <v>96451.95</v>
      </c>
      <c r="I279" s="5">
        <f>IF(D279-G279&gt;0,D279-G279,0)</f>
        <v>0</v>
      </c>
      <c r="J279" s="36">
        <f>I279*E279</f>
        <v>0</v>
      </c>
      <c r="K279" s="5">
        <f>IF(D279-G279&lt;0,G279-D279,0)</f>
        <v>1183.75</v>
      </c>
      <c r="L279" s="36">
        <f>K279*E279</f>
        <v>96451.95</v>
      </c>
      <c r="M279" s="46"/>
    </row>
    <row r="280" spans="1:13" ht="21.75" hidden="1" customHeight="1" x14ac:dyDescent="0.2">
      <c r="B280" s="35" t="s">
        <v>45</v>
      </c>
    </row>
    <row r="281" spans="1:13" ht="12.75" hidden="1" customHeight="1" x14ac:dyDescent="0.2">
      <c r="B281" s="62" t="s">
        <v>892</v>
      </c>
      <c r="F281" s="27">
        <v>115560.39</v>
      </c>
      <c r="H281" s="27">
        <v>525278.53</v>
      </c>
    </row>
    <row r="282" spans="1:13" ht="12.75" hidden="1" customHeight="1" x14ac:dyDescent="0.2">
      <c r="B282" s="62" t="s">
        <v>819</v>
      </c>
    </row>
    <row r="283" spans="1:13" ht="63.75" hidden="1" customHeight="1" x14ac:dyDescent="0.2">
      <c r="A283" s="56" t="s">
        <v>121</v>
      </c>
      <c r="B283" s="35" t="s">
        <v>973</v>
      </c>
      <c r="C283" s="56" t="s">
        <v>205</v>
      </c>
      <c r="D283" s="68">
        <v>120</v>
      </c>
      <c r="E283" s="65">
        <v>577.13</v>
      </c>
      <c r="F283" s="65">
        <v>69255.600000000006</v>
      </c>
      <c r="G283" s="68">
        <v>142</v>
      </c>
      <c r="H283" s="65">
        <v>81952.460000000006</v>
      </c>
      <c r="I283" s="5">
        <f>IF(D283-G283&gt;0,D283-G283,0)</f>
        <v>0</v>
      </c>
      <c r="J283" s="36">
        <f>I283*E283</f>
        <v>0</v>
      </c>
      <c r="K283" s="5">
        <f>IF(D283-G283&lt;0,G283-D283,0)</f>
        <v>22</v>
      </c>
      <c r="L283" s="36">
        <f>K283*E283</f>
        <v>12696.86</v>
      </c>
      <c r="M283" s="46"/>
    </row>
    <row r="284" spans="1:13" ht="53.25" hidden="1" customHeight="1" x14ac:dyDescent="0.2">
      <c r="B284" s="35" t="s">
        <v>838</v>
      </c>
    </row>
    <row r="285" spans="1:13" ht="74.25" hidden="1" customHeight="1" x14ac:dyDescent="0.2">
      <c r="A285" s="56" t="s">
        <v>124</v>
      </c>
      <c r="B285" s="35" t="s">
        <v>590</v>
      </c>
      <c r="C285" s="56" t="s">
        <v>698</v>
      </c>
      <c r="D285" s="68">
        <v>0</v>
      </c>
      <c r="E285" s="65">
        <v>701.53</v>
      </c>
      <c r="F285" s="65">
        <v>0</v>
      </c>
      <c r="G285" s="68">
        <v>155</v>
      </c>
      <c r="H285" s="65">
        <v>108737.15</v>
      </c>
      <c r="I285" s="5">
        <f>IF(D285-G285&gt;0,D285-G285,0)</f>
        <v>0</v>
      </c>
      <c r="J285" s="36">
        <f>I285*E285</f>
        <v>0</v>
      </c>
      <c r="K285" s="5">
        <f>IF(D285-G285&lt;0,G285-D285,0)</f>
        <v>155</v>
      </c>
      <c r="L285" s="36">
        <f>K285*E285</f>
        <v>108737.15</v>
      </c>
      <c r="M285" s="46"/>
    </row>
    <row r="286" spans="1:13" ht="53.25" hidden="1" customHeight="1" x14ac:dyDescent="0.2">
      <c r="B286" s="35" t="s">
        <v>1018</v>
      </c>
    </row>
    <row r="287" spans="1:13" ht="63.75" hidden="1" customHeight="1" x14ac:dyDescent="0.2">
      <c r="A287" s="56" t="s">
        <v>1002</v>
      </c>
      <c r="B287" s="35" t="s">
        <v>998</v>
      </c>
      <c r="C287" s="56" t="s">
        <v>698</v>
      </c>
      <c r="D287" s="68">
        <v>0</v>
      </c>
      <c r="E287" s="65">
        <v>2848.76</v>
      </c>
      <c r="F287" s="65">
        <v>0</v>
      </c>
      <c r="G287" s="68">
        <v>20</v>
      </c>
      <c r="H287" s="65">
        <v>56975.199999999997</v>
      </c>
      <c r="I287" s="5">
        <f>IF(D287-G287&gt;0,D287-G287,0)</f>
        <v>0</v>
      </c>
      <c r="J287" s="36">
        <f>I287*E287</f>
        <v>0</v>
      </c>
      <c r="K287" s="5">
        <f>IF(D287-G287&lt;0,G287-D287,0)</f>
        <v>20</v>
      </c>
      <c r="L287" s="36">
        <f>K287*E287</f>
        <v>56975.199999999997</v>
      </c>
      <c r="M287" s="46"/>
    </row>
    <row r="288" spans="1:13" ht="12.75" hidden="1" customHeight="1" x14ac:dyDescent="0.2">
      <c r="B288" s="62" t="s">
        <v>937</v>
      </c>
      <c r="F288" s="27">
        <v>614843.6</v>
      </c>
      <c r="H288" s="27">
        <v>247664.81</v>
      </c>
    </row>
    <row r="289" spans="1:13" ht="12.75" hidden="1" customHeight="1" x14ac:dyDescent="0.2">
      <c r="B289" s="62" t="s">
        <v>150</v>
      </c>
      <c r="F289" s="27">
        <v>730403.99</v>
      </c>
      <c r="H289" s="27">
        <v>772943.34</v>
      </c>
    </row>
    <row r="290" spans="1:13" ht="12.75" hidden="1" customHeight="1" x14ac:dyDescent="0.2">
      <c r="B290" s="62" t="s">
        <v>1031</v>
      </c>
    </row>
    <row r="291" spans="1:13" ht="12.75" hidden="1" customHeight="1" x14ac:dyDescent="0.2">
      <c r="B291" s="62" t="s">
        <v>77</v>
      </c>
    </row>
    <row r="292" spans="1:13" ht="12.75" hidden="1" customHeight="1" x14ac:dyDescent="0.2"/>
    <row r="293" spans="1:13" ht="63.75" hidden="1" customHeight="1" x14ac:dyDescent="0.2">
      <c r="A293" s="56" t="s">
        <v>737</v>
      </c>
      <c r="B293" s="35" t="s">
        <v>703</v>
      </c>
      <c r="C293" s="56" t="s">
        <v>1038</v>
      </c>
      <c r="D293" s="68">
        <v>0</v>
      </c>
      <c r="E293" s="65">
        <v>1273.1500000000001</v>
      </c>
      <c r="F293" s="65">
        <v>0</v>
      </c>
      <c r="G293" s="68">
        <v>124.8</v>
      </c>
      <c r="H293" s="65">
        <v>158889.12</v>
      </c>
      <c r="I293" s="5">
        <f t="shared" ref="I293:I294" si="84">IF(D293-G293&gt;0,D293-G293,0)</f>
        <v>0</v>
      </c>
      <c r="J293" s="36">
        <f t="shared" ref="J293:J294" si="85">I293*E293</f>
        <v>0</v>
      </c>
      <c r="K293" s="5">
        <f t="shared" ref="K293:K294" si="86">IF(D293-G293&lt;0,G293-D293,0)</f>
        <v>124.8</v>
      </c>
      <c r="L293" s="36">
        <f t="shared" ref="L293:L294" si="87">K293*E293</f>
        <v>158889.12</v>
      </c>
      <c r="M293" s="46"/>
    </row>
    <row r="294" spans="1:13" ht="74.25" hidden="1" customHeight="1" x14ac:dyDescent="0.2">
      <c r="A294" s="56" t="s">
        <v>51</v>
      </c>
      <c r="B294" s="35" t="s">
        <v>559</v>
      </c>
      <c r="C294" s="56" t="s">
        <v>698</v>
      </c>
      <c r="D294" s="68">
        <v>0</v>
      </c>
      <c r="E294" s="65">
        <v>3806.76</v>
      </c>
      <c r="F294" s="65">
        <v>0</v>
      </c>
      <c r="G294" s="68">
        <v>24</v>
      </c>
      <c r="H294" s="65">
        <v>91362.240000000005</v>
      </c>
      <c r="I294" s="5">
        <f t="shared" si="84"/>
        <v>0</v>
      </c>
      <c r="J294" s="36">
        <f t="shared" si="85"/>
        <v>0</v>
      </c>
      <c r="K294" s="5">
        <f t="shared" si="86"/>
        <v>24</v>
      </c>
      <c r="L294" s="36">
        <f t="shared" si="87"/>
        <v>91362.240000000005</v>
      </c>
      <c r="M294" s="46"/>
    </row>
    <row r="295" spans="1:13" ht="63.75" hidden="1" customHeight="1" x14ac:dyDescent="0.2">
      <c r="B295" s="35" t="s">
        <v>510</v>
      </c>
    </row>
    <row r="296" spans="1:13" ht="63.75" hidden="1" customHeight="1" x14ac:dyDescent="0.2">
      <c r="A296" s="56" t="s">
        <v>995</v>
      </c>
      <c r="B296" s="35" t="s">
        <v>223</v>
      </c>
      <c r="C296" s="56" t="s">
        <v>1049</v>
      </c>
      <c r="D296" s="68">
        <v>0</v>
      </c>
      <c r="E296" s="65">
        <v>1255.48</v>
      </c>
      <c r="F296" s="65">
        <v>0</v>
      </c>
      <c r="G296" s="68">
        <v>16</v>
      </c>
      <c r="H296" s="65">
        <v>20087.68</v>
      </c>
      <c r="I296" s="5">
        <f>IF(D296-G296&gt;0,D296-G296,0)</f>
        <v>0</v>
      </c>
      <c r="J296" s="36">
        <f>I296*E296</f>
        <v>0</v>
      </c>
      <c r="K296" s="5">
        <f>IF(D296-G296&lt;0,G296-D296,0)</f>
        <v>16</v>
      </c>
      <c r="L296" s="36">
        <f>K296*E296</f>
        <v>20087.68</v>
      </c>
      <c r="M296" s="46"/>
    </row>
    <row r="297" spans="1:13" ht="53.25" hidden="1" customHeight="1" x14ac:dyDescent="0.2">
      <c r="B297" s="35" t="s">
        <v>912</v>
      </c>
    </row>
    <row r="298" spans="1:13" ht="53.25" hidden="1" customHeight="1" x14ac:dyDescent="0.2">
      <c r="A298" s="56" t="s">
        <v>630</v>
      </c>
      <c r="B298" s="35" t="s">
        <v>880</v>
      </c>
      <c r="C298" s="56" t="s">
        <v>698</v>
      </c>
      <c r="D298" s="68">
        <v>0</v>
      </c>
      <c r="E298" s="65">
        <v>1225.92</v>
      </c>
      <c r="F298" s="65">
        <v>0</v>
      </c>
      <c r="G298" s="68">
        <v>1</v>
      </c>
      <c r="H298" s="65">
        <v>1225.92</v>
      </c>
      <c r="I298" s="5">
        <f>IF(D298-G298&gt;0,D298-G298,0)</f>
        <v>0</v>
      </c>
      <c r="J298" s="36">
        <f>I298*E298</f>
        <v>0</v>
      </c>
      <c r="K298" s="5">
        <f>IF(D298-G298&lt;0,G298-D298,0)</f>
        <v>1</v>
      </c>
      <c r="L298" s="36">
        <f>K298*E298</f>
        <v>1225.92</v>
      </c>
      <c r="M298" s="46"/>
    </row>
    <row r="299" spans="1:13" ht="12.75" hidden="1" customHeight="1" x14ac:dyDescent="0.2">
      <c r="B299" s="62" t="s">
        <v>606</v>
      </c>
      <c r="F299" s="27">
        <v>203575.67999999999</v>
      </c>
      <c r="H299" s="27">
        <v>271564.96000000002</v>
      </c>
    </row>
    <row r="300" spans="1:13" ht="12.75" hidden="1" customHeight="1" x14ac:dyDescent="0.2">
      <c r="B300" s="62" t="s">
        <v>819</v>
      </c>
    </row>
    <row r="301" spans="1:13" ht="53.25" hidden="1" customHeight="1" x14ac:dyDescent="0.2">
      <c r="A301" s="56" t="s">
        <v>9</v>
      </c>
      <c r="B301" s="35" t="s">
        <v>331</v>
      </c>
      <c r="C301" s="56" t="s">
        <v>1049</v>
      </c>
      <c r="D301" s="68">
        <v>185</v>
      </c>
      <c r="E301" s="65">
        <v>1879.2</v>
      </c>
      <c r="F301" s="65">
        <v>347652</v>
      </c>
      <c r="G301" s="68">
        <v>80</v>
      </c>
      <c r="H301" s="65">
        <v>150336</v>
      </c>
      <c r="I301" s="5">
        <f t="shared" ref="I301:I302" si="88">IF(D301-G301&gt;0,D301-G301,0)</f>
        <v>105</v>
      </c>
      <c r="J301" s="36">
        <f t="shared" ref="J301:J302" si="89">I301*E301</f>
        <v>197316</v>
      </c>
      <c r="K301" s="5">
        <f t="shared" ref="K301:K302" si="90">IF(D301-G301&lt;0,G301-D301,0)</f>
        <v>0</v>
      </c>
      <c r="L301" s="36">
        <f t="shared" ref="L301:L302" si="91">K301*E301</f>
        <v>0</v>
      </c>
      <c r="M301" s="46"/>
    </row>
    <row r="302" spans="1:13" ht="42.75" hidden="1" customHeight="1" x14ac:dyDescent="0.2">
      <c r="A302" s="56" t="s">
        <v>750</v>
      </c>
      <c r="B302" s="35" t="s">
        <v>854</v>
      </c>
      <c r="C302" s="56" t="s">
        <v>1049</v>
      </c>
      <c r="D302" s="68">
        <v>75</v>
      </c>
      <c r="E302" s="65">
        <v>271.70999999999998</v>
      </c>
      <c r="F302" s="65">
        <v>20378.25</v>
      </c>
      <c r="G302" s="68">
        <v>64.64</v>
      </c>
      <c r="H302" s="65">
        <v>17563.330000000002</v>
      </c>
      <c r="I302" s="5">
        <f t="shared" si="88"/>
        <v>10.36</v>
      </c>
      <c r="J302" s="36">
        <f t="shared" si="89"/>
        <v>2814.92</v>
      </c>
      <c r="K302" s="5">
        <f t="shared" si="90"/>
        <v>0</v>
      </c>
      <c r="L302" s="36">
        <f t="shared" si="91"/>
        <v>0</v>
      </c>
      <c r="M302" s="46"/>
    </row>
    <row r="303" spans="1:13" ht="12.75" hidden="1" customHeight="1" x14ac:dyDescent="0.2"/>
    <row r="304" spans="1:13" ht="63.75" hidden="1" customHeight="1" x14ac:dyDescent="0.2">
      <c r="A304" s="56" t="s">
        <v>898</v>
      </c>
      <c r="B304" s="35" t="s">
        <v>909</v>
      </c>
      <c r="C304" s="56" t="s">
        <v>1049</v>
      </c>
      <c r="D304" s="68">
        <v>0</v>
      </c>
      <c r="E304" s="65">
        <v>2508</v>
      </c>
      <c r="F304" s="65">
        <v>0</v>
      </c>
      <c r="G304" s="68">
        <v>10</v>
      </c>
      <c r="H304" s="65">
        <v>25080</v>
      </c>
      <c r="I304" s="5">
        <f>IF(D304-G304&gt;0,D304-G304,0)</f>
        <v>0</v>
      </c>
      <c r="J304" s="36">
        <f>I304*E304</f>
        <v>0</v>
      </c>
      <c r="K304" s="5">
        <f>IF(D304-G304&lt;0,G304-D304,0)</f>
        <v>10</v>
      </c>
      <c r="L304" s="36">
        <f>K304*E304</f>
        <v>25080</v>
      </c>
      <c r="M304" s="46"/>
    </row>
    <row r="305" spans="1:13" ht="21.75" hidden="1" customHeight="1" x14ac:dyDescent="0.2">
      <c r="B305" s="35" t="s">
        <v>600</v>
      </c>
    </row>
    <row r="306" spans="1:13" ht="12.75" hidden="1" customHeight="1" x14ac:dyDescent="0.2">
      <c r="B306" s="62" t="s">
        <v>937</v>
      </c>
      <c r="F306" s="27">
        <v>441320.85</v>
      </c>
      <c r="H306" s="27">
        <v>192979.33</v>
      </c>
    </row>
    <row r="307" spans="1:13" ht="12.75" hidden="1" customHeight="1" x14ac:dyDescent="0.2">
      <c r="B307" s="62" t="s">
        <v>633</v>
      </c>
      <c r="F307" s="27">
        <v>644896.53</v>
      </c>
      <c r="H307" s="27">
        <v>464544.29</v>
      </c>
    </row>
    <row r="308" spans="1:13" ht="12.75" hidden="1" customHeight="1" x14ac:dyDescent="0.2">
      <c r="B308" s="62" t="s">
        <v>245</v>
      </c>
      <c r="F308" s="27">
        <v>15740803.529999999</v>
      </c>
      <c r="H308" s="27">
        <v>14210168.09</v>
      </c>
    </row>
    <row r="309" spans="1:13" ht="12.75" hidden="1" customHeight="1" x14ac:dyDescent="0.2">
      <c r="B309" s="62" t="s">
        <v>107</v>
      </c>
    </row>
    <row r="310" spans="1:13" ht="12.75" hidden="1" customHeight="1" x14ac:dyDescent="0.2">
      <c r="B310" s="62" t="s">
        <v>207</v>
      </c>
    </row>
    <row r="311" spans="1:13" ht="12.75" hidden="1" customHeight="1" x14ac:dyDescent="0.2">
      <c r="B311" s="62" t="s">
        <v>547</v>
      </c>
    </row>
    <row r="312" spans="1:13" ht="32.25" hidden="1" customHeight="1" x14ac:dyDescent="0.2">
      <c r="A312" s="56" t="s">
        <v>875</v>
      </c>
      <c r="B312" s="35" t="s">
        <v>991</v>
      </c>
      <c r="C312" s="56" t="s">
        <v>1038</v>
      </c>
      <c r="D312" s="68">
        <v>2750</v>
      </c>
      <c r="E312" s="65">
        <v>8.4700000000000006</v>
      </c>
      <c r="F312" s="65">
        <v>23292.5</v>
      </c>
      <c r="G312" s="68">
        <v>14211.11</v>
      </c>
      <c r="H312" s="65">
        <v>120368.1</v>
      </c>
      <c r="I312" s="5">
        <f t="shared" ref="I312:I313" si="92">IF(D312-G312&gt;0,D312-G312,0)</f>
        <v>0</v>
      </c>
      <c r="J312" s="36">
        <f t="shared" ref="J312:J313" si="93">I312*E312</f>
        <v>0</v>
      </c>
      <c r="K312" s="5">
        <f t="shared" ref="K312:K313" si="94">IF(D312-G312&lt;0,G312-D312,0)</f>
        <v>11461.11</v>
      </c>
      <c r="L312" s="36">
        <f t="shared" ref="L312:L313" si="95">K312*E312</f>
        <v>97075.6</v>
      </c>
      <c r="M312" s="46"/>
    </row>
    <row r="313" spans="1:13" ht="74.25" hidden="1" customHeight="1" x14ac:dyDescent="0.2">
      <c r="A313" s="56" t="s">
        <v>605</v>
      </c>
      <c r="B313" s="35" t="s">
        <v>23</v>
      </c>
      <c r="C313" s="56" t="s">
        <v>679</v>
      </c>
      <c r="D313" s="68">
        <v>687.5</v>
      </c>
      <c r="E313" s="65">
        <v>25.67</v>
      </c>
      <c r="F313" s="65">
        <v>17648.13</v>
      </c>
      <c r="G313" s="68">
        <v>3882.78</v>
      </c>
      <c r="H313" s="65">
        <v>99670.96</v>
      </c>
      <c r="I313" s="5">
        <f t="shared" si="92"/>
        <v>0</v>
      </c>
      <c r="J313" s="36">
        <f t="shared" si="93"/>
        <v>0</v>
      </c>
      <c r="K313" s="5">
        <f t="shared" si="94"/>
        <v>3195.28</v>
      </c>
      <c r="L313" s="36">
        <f t="shared" si="95"/>
        <v>82022.84</v>
      </c>
      <c r="M313" s="46"/>
    </row>
    <row r="314" spans="1:13" ht="12.75" hidden="1" customHeight="1" x14ac:dyDescent="0.2">
      <c r="B314" s="35" t="s">
        <v>690</v>
      </c>
    </row>
    <row r="315" spans="1:13" ht="74.25" hidden="1" customHeight="1" x14ac:dyDescent="0.2">
      <c r="A315" s="56" t="s">
        <v>244</v>
      </c>
      <c r="B315" s="35" t="s">
        <v>88</v>
      </c>
      <c r="C315" s="56" t="s">
        <v>679</v>
      </c>
      <c r="D315" s="68">
        <v>825.65</v>
      </c>
      <c r="E315" s="65">
        <v>161.02000000000001</v>
      </c>
      <c r="F315" s="65">
        <v>132946.16</v>
      </c>
      <c r="G315" s="68">
        <v>18256.72</v>
      </c>
      <c r="H315" s="65">
        <v>2939697.05</v>
      </c>
      <c r="I315" s="5">
        <f>IF(D315-G315&gt;0,D315-G315,0)</f>
        <v>0</v>
      </c>
      <c r="J315" s="36">
        <f>I315*E315</f>
        <v>0</v>
      </c>
      <c r="K315" s="5">
        <f>IF(D315-G315&lt;0,G315-D315,0)</f>
        <v>17431.07</v>
      </c>
      <c r="L315" s="36">
        <f>K315*E315</f>
        <v>2806750.89</v>
      </c>
      <c r="M315" s="46"/>
    </row>
    <row r="316" spans="1:13" ht="63.75" hidden="1" customHeight="1" x14ac:dyDescent="0.2">
      <c r="B316" s="35" t="s">
        <v>486</v>
      </c>
    </row>
    <row r="317" spans="1:13" ht="12.75" hidden="1" customHeight="1" x14ac:dyDescent="0.2">
      <c r="B317" s="35" t="s">
        <v>543</v>
      </c>
    </row>
    <row r="318" spans="1:13" ht="53.25" hidden="1" customHeight="1" x14ac:dyDescent="0.2">
      <c r="A318" s="56" t="s">
        <v>79</v>
      </c>
      <c r="B318" s="35" t="s">
        <v>969</v>
      </c>
      <c r="C318" s="56" t="s">
        <v>679</v>
      </c>
      <c r="D318" s="68">
        <v>1159.2</v>
      </c>
      <c r="E318" s="65">
        <v>51.05</v>
      </c>
      <c r="F318" s="65">
        <v>59177.16</v>
      </c>
      <c r="G318" s="68">
        <v>3.637978807091713E-12</v>
      </c>
      <c r="H318" s="65">
        <v>0</v>
      </c>
      <c r="I318" s="5">
        <f>IF(D318-G318&gt;0,D318-G318,0)</f>
        <v>1159.2</v>
      </c>
      <c r="J318" s="36">
        <f>I318*E318</f>
        <v>59177.16</v>
      </c>
      <c r="K318" s="5">
        <f>IF(D318-G318&lt;0,G318-D318,0)</f>
        <v>0</v>
      </c>
      <c r="L318" s="36">
        <f>K318*E318</f>
        <v>0</v>
      </c>
      <c r="M318" s="46"/>
    </row>
    <row r="319" spans="1:13" ht="12.75" hidden="1" customHeight="1" x14ac:dyDescent="0.2"/>
    <row r="320" spans="1:13" ht="63.75" hidden="1" customHeight="1" x14ac:dyDescent="0.2">
      <c r="A320" s="56" t="s">
        <v>808</v>
      </c>
      <c r="B320" s="35" t="s">
        <v>724</v>
      </c>
      <c r="C320" s="56" t="s">
        <v>624</v>
      </c>
      <c r="D320" s="68">
        <v>11592</v>
      </c>
      <c r="E320" s="65">
        <v>5.51</v>
      </c>
      <c r="F320" s="65">
        <v>63871.92</v>
      </c>
      <c r="G320" s="68">
        <v>107458.91</v>
      </c>
      <c r="H320" s="65">
        <v>592098.59</v>
      </c>
      <c r="I320" s="5">
        <f>IF(D320-G320&gt;0,D320-G320,0)</f>
        <v>0</v>
      </c>
      <c r="J320" s="36">
        <f>I320*E320</f>
        <v>0</v>
      </c>
      <c r="K320" s="5">
        <f>IF(D320-G320&lt;0,G320-D320,0)</f>
        <v>95866.91</v>
      </c>
      <c r="L320" s="36">
        <f>K320*E320</f>
        <v>528226.67000000004</v>
      </c>
      <c r="M320" s="46"/>
    </row>
    <row r="321" spans="1:13" ht="21.75" hidden="1" customHeight="1" x14ac:dyDescent="0.2">
      <c r="B321" s="35" t="s">
        <v>515</v>
      </c>
    </row>
    <row r="322" spans="1:13" ht="32.25" hidden="1" customHeight="1" x14ac:dyDescent="0.2">
      <c r="A322" s="56" t="s">
        <v>259</v>
      </c>
      <c r="B322" s="35" t="s">
        <v>446</v>
      </c>
      <c r="C322" s="56" t="s">
        <v>679</v>
      </c>
      <c r="D322" s="68">
        <v>440</v>
      </c>
      <c r="E322" s="65">
        <v>150.03</v>
      </c>
      <c r="F322" s="65">
        <v>66013.2</v>
      </c>
      <c r="G322" s="68">
        <v>2278.12</v>
      </c>
      <c r="H322" s="65">
        <v>341786.34</v>
      </c>
      <c r="I322" s="5">
        <f t="shared" ref="I322:I325" si="96">IF(D322-G322&gt;0,D322-G322,0)</f>
        <v>0</v>
      </c>
      <c r="J322" s="36">
        <f t="shared" ref="J322:J325" si="97">I322*E322</f>
        <v>0</v>
      </c>
      <c r="K322" s="5">
        <f t="shared" ref="K322:K325" si="98">IF(D322-G322&lt;0,G322-D322,0)</f>
        <v>1838.12</v>
      </c>
      <c r="L322" s="36">
        <f t="shared" ref="L322:L325" si="99">K322*E322</f>
        <v>275773.14</v>
      </c>
      <c r="M322" s="46"/>
    </row>
    <row r="323" spans="1:13" ht="53.25" hidden="1" customHeight="1" x14ac:dyDescent="0.2">
      <c r="A323" s="56" t="s">
        <v>1076</v>
      </c>
      <c r="B323" s="35" t="s">
        <v>948</v>
      </c>
      <c r="C323" s="56" t="s">
        <v>679</v>
      </c>
      <c r="D323" s="68">
        <v>660</v>
      </c>
      <c r="E323" s="65">
        <v>325.02</v>
      </c>
      <c r="F323" s="65">
        <v>214513.2</v>
      </c>
      <c r="G323" s="68">
        <v>14616.4</v>
      </c>
      <c r="H323" s="65">
        <v>4750622.33</v>
      </c>
      <c r="I323" s="5">
        <f t="shared" si="96"/>
        <v>0</v>
      </c>
      <c r="J323" s="36">
        <f t="shared" si="97"/>
        <v>0</v>
      </c>
      <c r="K323" s="5">
        <f t="shared" si="98"/>
        <v>13956.4</v>
      </c>
      <c r="L323" s="36">
        <f t="shared" si="99"/>
        <v>4536109.13</v>
      </c>
      <c r="M323" s="46"/>
    </row>
    <row r="324" spans="1:13" ht="32.25" hidden="1" customHeight="1" x14ac:dyDescent="0.2">
      <c r="A324" s="56" t="s">
        <v>271</v>
      </c>
      <c r="B324" s="35" t="s">
        <v>957</v>
      </c>
      <c r="C324" s="56" t="s">
        <v>679</v>
      </c>
      <c r="D324" s="68">
        <v>1100</v>
      </c>
      <c r="E324" s="65">
        <v>47.43</v>
      </c>
      <c r="F324" s="65">
        <v>52173</v>
      </c>
      <c r="G324" s="68">
        <v>2278.12</v>
      </c>
      <c r="H324" s="65">
        <v>108051.23</v>
      </c>
      <c r="I324" s="5">
        <f t="shared" si="96"/>
        <v>0</v>
      </c>
      <c r="J324" s="36">
        <f t="shared" si="97"/>
        <v>0</v>
      </c>
      <c r="K324" s="5">
        <f t="shared" si="98"/>
        <v>1178.1199999999999</v>
      </c>
      <c r="L324" s="36">
        <f t="shared" si="99"/>
        <v>55878.23</v>
      </c>
      <c r="M324" s="46"/>
    </row>
    <row r="325" spans="1:13" ht="74.25" hidden="1" customHeight="1" x14ac:dyDescent="0.2">
      <c r="A325" s="56" t="s">
        <v>870</v>
      </c>
      <c r="B325" s="35" t="s">
        <v>491</v>
      </c>
      <c r="C325" s="56" t="s">
        <v>679</v>
      </c>
      <c r="D325" s="68">
        <v>0</v>
      </c>
      <c r="E325" s="65">
        <v>21.9</v>
      </c>
      <c r="F325" s="65">
        <v>0</v>
      </c>
      <c r="G325" s="68">
        <v>24175.21</v>
      </c>
      <c r="H325" s="65">
        <v>529437.1</v>
      </c>
      <c r="I325" s="5">
        <f t="shared" si="96"/>
        <v>0</v>
      </c>
      <c r="J325" s="36">
        <f t="shared" si="97"/>
        <v>0</v>
      </c>
      <c r="K325" s="5">
        <f t="shared" si="98"/>
        <v>24175.21</v>
      </c>
      <c r="L325" s="36">
        <f t="shared" si="99"/>
        <v>529437.1</v>
      </c>
      <c r="M325" s="46"/>
    </row>
    <row r="326" spans="1:13" ht="53.25" hidden="1" customHeight="1" x14ac:dyDescent="0.2">
      <c r="B326" s="35" t="s">
        <v>791</v>
      </c>
    </row>
    <row r="327" spans="1:13" ht="12.75" hidden="1" customHeight="1" x14ac:dyDescent="0.2">
      <c r="B327" s="62" t="s">
        <v>697</v>
      </c>
      <c r="F327" s="27">
        <v>654712.14</v>
      </c>
      <c r="H327" s="27">
        <v>9481731.6999999993</v>
      </c>
    </row>
    <row r="328" spans="1:13" ht="12.75" hidden="1" customHeight="1" x14ac:dyDescent="0.2">
      <c r="B328" s="62" t="s">
        <v>306</v>
      </c>
    </row>
    <row r="329" spans="1:13" ht="12.75" hidden="1" customHeight="1" x14ac:dyDescent="0.2">
      <c r="B329" s="62" t="s">
        <v>18</v>
      </c>
      <c r="F329" s="27">
        <v>519796.87</v>
      </c>
      <c r="H329" s="27">
        <v>0</v>
      </c>
    </row>
    <row r="330" spans="1:13" ht="12.75" hidden="1" customHeight="1" x14ac:dyDescent="0.2">
      <c r="B330" s="62" t="s">
        <v>155</v>
      </c>
      <c r="F330" s="27">
        <v>1174509.01</v>
      </c>
      <c r="H330" s="27">
        <v>9481731.6999999993</v>
      </c>
    </row>
    <row r="331" spans="1:13" ht="12.75" hidden="1" customHeight="1" x14ac:dyDescent="0.2">
      <c r="B331" s="62" t="s">
        <v>865</v>
      </c>
    </row>
    <row r="332" spans="1:13" ht="12.75" hidden="1" customHeight="1" x14ac:dyDescent="0.2">
      <c r="B332" s="62" t="s">
        <v>547</v>
      </c>
    </row>
    <row r="333" spans="1:13" ht="12.75" hidden="1" customHeight="1" x14ac:dyDescent="0.2">
      <c r="B333" s="62" t="s">
        <v>697</v>
      </c>
      <c r="F333" s="27">
        <v>133224.57</v>
      </c>
      <c r="H333" s="27">
        <v>0</v>
      </c>
    </row>
    <row r="334" spans="1:13" ht="12.75" hidden="1" customHeight="1" x14ac:dyDescent="0.2">
      <c r="B334" s="62" t="s">
        <v>306</v>
      </c>
    </row>
    <row r="335" spans="1:13" ht="74.25" hidden="1" customHeight="1" x14ac:dyDescent="0.2">
      <c r="A335" s="56" t="s">
        <v>183</v>
      </c>
      <c r="B335" s="35" t="s">
        <v>925</v>
      </c>
      <c r="C335" s="56" t="s">
        <v>1038</v>
      </c>
      <c r="D335" s="68">
        <v>0</v>
      </c>
      <c r="E335" s="65">
        <v>270.02</v>
      </c>
      <c r="F335" s="65">
        <v>0</v>
      </c>
      <c r="G335" s="68">
        <v>1171.68</v>
      </c>
      <c r="H335" s="65">
        <v>316377.03000000003</v>
      </c>
      <c r="I335" s="5">
        <f>IF(D335-G335&gt;0,D335-G335,0)</f>
        <v>0</v>
      </c>
      <c r="J335" s="36">
        <f>I335*E335</f>
        <v>0</v>
      </c>
      <c r="K335" s="5">
        <f>IF(D335-G335&lt;0,G335-D335,0)</f>
        <v>1171.68</v>
      </c>
      <c r="L335" s="36">
        <f>K335*E335</f>
        <v>316377.03000000003</v>
      </c>
      <c r="M335" s="46"/>
    </row>
    <row r="336" spans="1:13" ht="12.75" hidden="1" customHeight="1" x14ac:dyDescent="0.2"/>
    <row r="337" spans="1:13" ht="21.75" hidden="1" customHeight="1" x14ac:dyDescent="0.2">
      <c r="B337" s="35" t="s">
        <v>930</v>
      </c>
    </row>
    <row r="338" spans="1:13" ht="12.75" hidden="1" customHeight="1" x14ac:dyDescent="0.2">
      <c r="B338" s="62" t="s">
        <v>18</v>
      </c>
      <c r="F338" s="27">
        <v>219904.72</v>
      </c>
      <c r="H338" s="27">
        <v>316377.03000000003</v>
      </c>
    </row>
    <row r="339" spans="1:13" ht="12.75" hidden="1" customHeight="1" x14ac:dyDescent="0.2">
      <c r="B339" s="62" t="s">
        <v>324</v>
      </c>
      <c r="F339" s="27">
        <v>353129.29</v>
      </c>
      <c r="H339" s="27">
        <v>316377.03000000003</v>
      </c>
    </row>
    <row r="340" spans="1:13" ht="12.75" hidden="1" customHeight="1" x14ac:dyDescent="0.2">
      <c r="B340" s="62" t="s">
        <v>754</v>
      </c>
    </row>
    <row r="341" spans="1:13" ht="12.75" hidden="1" customHeight="1" x14ac:dyDescent="0.2">
      <c r="B341" s="62" t="s">
        <v>754</v>
      </c>
    </row>
    <row r="342" spans="1:13" ht="63.75" hidden="1" customHeight="1" x14ac:dyDescent="0.2">
      <c r="A342" s="56" t="s">
        <v>911</v>
      </c>
      <c r="B342" s="35" t="s">
        <v>506</v>
      </c>
      <c r="C342" s="56" t="s">
        <v>679</v>
      </c>
      <c r="D342" s="68">
        <v>375.375</v>
      </c>
      <c r="E342" s="65">
        <v>101.48</v>
      </c>
      <c r="F342" s="65">
        <v>38093.06</v>
      </c>
      <c r="G342" s="68">
        <v>37.770000000000003</v>
      </c>
      <c r="H342" s="65">
        <v>3832.9</v>
      </c>
      <c r="I342" s="5">
        <f>IF(D342-G342&gt;0,D342-G342,0)</f>
        <v>337.60500000000002</v>
      </c>
      <c r="J342" s="36">
        <f>I342*E342</f>
        <v>34260.160000000003</v>
      </c>
      <c r="K342" s="5">
        <f>IF(D342-G342&lt;0,G342-D342,0)</f>
        <v>0</v>
      </c>
      <c r="L342" s="36">
        <f>K342*E342</f>
        <v>0</v>
      </c>
      <c r="M342" s="46"/>
    </row>
    <row r="343" spans="1:13" ht="12.75" hidden="1" customHeight="1" x14ac:dyDescent="0.2">
      <c r="B343" s="35" t="s">
        <v>133</v>
      </c>
    </row>
    <row r="344" spans="1:13" ht="63.75" hidden="1" customHeight="1" x14ac:dyDescent="0.2">
      <c r="A344" s="56" t="s">
        <v>666</v>
      </c>
      <c r="B344" s="35" t="s">
        <v>398</v>
      </c>
      <c r="C344" s="56" t="s">
        <v>679</v>
      </c>
      <c r="D344" s="68">
        <v>252.56</v>
      </c>
      <c r="E344" s="65">
        <v>161.02000000000001</v>
      </c>
      <c r="F344" s="65">
        <v>40667.21</v>
      </c>
      <c r="G344" s="68">
        <v>1435.35</v>
      </c>
      <c r="H344" s="65">
        <v>231120.06</v>
      </c>
      <c r="I344" s="5">
        <f>IF(D344-G344&gt;0,D344-G344,0)</f>
        <v>0</v>
      </c>
      <c r="J344" s="36">
        <f>I344*E344</f>
        <v>0</v>
      </c>
      <c r="K344" s="5">
        <f>IF(D344-G344&lt;0,G344-D344,0)</f>
        <v>1182.79</v>
      </c>
      <c r="L344" s="36">
        <f>K344*E344</f>
        <v>190452.85</v>
      </c>
      <c r="M344" s="46"/>
    </row>
    <row r="345" spans="1:13" ht="74.25" hidden="1" customHeight="1" x14ac:dyDescent="0.2">
      <c r="B345" s="35" t="s">
        <v>519</v>
      </c>
    </row>
    <row r="346" spans="1:13" ht="42.75" hidden="1" customHeight="1" x14ac:dyDescent="0.2">
      <c r="B346" s="35" t="s">
        <v>933</v>
      </c>
    </row>
    <row r="347" spans="1:13" ht="12.75" hidden="1" customHeight="1" x14ac:dyDescent="0.2">
      <c r="B347" s="62" t="s">
        <v>460</v>
      </c>
      <c r="F347" s="27">
        <v>281407.84999999998</v>
      </c>
      <c r="H347" s="27">
        <v>234952.95999999999</v>
      </c>
    </row>
    <row r="348" spans="1:13" ht="12.75" hidden="1" customHeight="1" x14ac:dyDescent="0.2">
      <c r="B348" s="62" t="s">
        <v>220</v>
      </c>
    </row>
    <row r="349" spans="1:13" ht="12.75" hidden="1" customHeight="1" x14ac:dyDescent="0.2">
      <c r="B349" s="62" t="s">
        <v>805</v>
      </c>
      <c r="F349" s="27">
        <v>7851.76</v>
      </c>
      <c r="H349" s="27">
        <v>0</v>
      </c>
    </row>
    <row r="350" spans="1:13" ht="12.75" hidden="1" customHeight="1" x14ac:dyDescent="0.2">
      <c r="B350" s="62" t="s">
        <v>799</v>
      </c>
    </row>
    <row r="351" spans="1:13" ht="63.75" hidden="1" customHeight="1" x14ac:dyDescent="0.2">
      <c r="A351" s="56" t="s">
        <v>36</v>
      </c>
      <c r="B351" s="35" t="s">
        <v>864</v>
      </c>
      <c r="C351" s="56" t="s">
        <v>1038</v>
      </c>
      <c r="D351" s="68">
        <v>2502.5</v>
      </c>
      <c r="E351" s="65">
        <v>175.97</v>
      </c>
      <c r="F351" s="65">
        <v>440364.93</v>
      </c>
      <c r="G351" s="68">
        <v>200</v>
      </c>
      <c r="H351" s="65">
        <v>35194</v>
      </c>
      <c r="I351" s="5">
        <f>IF(D351-G351&gt;0,D351-G351,0)</f>
        <v>2302.5</v>
      </c>
      <c r="J351" s="36">
        <f>I351*E351</f>
        <v>405170.93</v>
      </c>
      <c r="K351" s="5">
        <f>IF(D351-G351&lt;0,G351-D351,0)</f>
        <v>0</v>
      </c>
      <c r="L351" s="36">
        <f>K351*E351</f>
        <v>0</v>
      </c>
      <c r="M351" s="46"/>
    </row>
    <row r="352" spans="1:13" ht="53.25" hidden="1" customHeight="1" x14ac:dyDescent="0.2">
      <c r="B352" s="35" t="s">
        <v>295</v>
      </c>
    </row>
    <row r="353" spans="1:13" ht="12.75" hidden="1" customHeight="1" x14ac:dyDescent="0.2"/>
    <row r="354" spans="1:13" ht="63.75" hidden="1" customHeight="1" x14ac:dyDescent="0.2">
      <c r="A354" s="56" t="s">
        <v>647</v>
      </c>
      <c r="B354" s="35" t="s">
        <v>394</v>
      </c>
      <c r="C354" s="56" t="s">
        <v>1049</v>
      </c>
      <c r="D354" s="68">
        <v>0</v>
      </c>
      <c r="E354" s="65">
        <v>37.31</v>
      </c>
      <c r="F354" s="65">
        <v>0</v>
      </c>
      <c r="G354" s="68">
        <v>608.54</v>
      </c>
      <c r="H354" s="65">
        <v>22704.63</v>
      </c>
      <c r="I354" s="5">
        <f>IF(D354-G354&gt;0,D354-G354,0)</f>
        <v>0</v>
      </c>
      <c r="J354" s="36">
        <f>I354*E354</f>
        <v>0</v>
      </c>
      <c r="K354" s="5">
        <f>IF(D354-G354&lt;0,G354-D354,0)</f>
        <v>608.54</v>
      </c>
      <c r="L354" s="36">
        <f>K354*E354</f>
        <v>22704.63</v>
      </c>
      <c r="M354" s="46"/>
    </row>
    <row r="355" spans="1:13" ht="12.75" hidden="1" customHeight="1" x14ac:dyDescent="0.2">
      <c r="B355" s="62" t="s">
        <v>792</v>
      </c>
      <c r="F355" s="27">
        <v>440364.93</v>
      </c>
      <c r="H355" s="27">
        <v>57898.63</v>
      </c>
    </row>
    <row r="356" spans="1:13" ht="12.75" hidden="1" customHeight="1" x14ac:dyDescent="0.2">
      <c r="B356" s="62" t="s">
        <v>819</v>
      </c>
    </row>
    <row r="357" spans="1:13" ht="74.25" hidden="1" customHeight="1" x14ac:dyDescent="0.2">
      <c r="A357" s="56" t="s">
        <v>188</v>
      </c>
      <c r="B357" s="35" t="s">
        <v>81</v>
      </c>
      <c r="C357" s="56" t="s">
        <v>839</v>
      </c>
      <c r="D357" s="68">
        <v>1689</v>
      </c>
      <c r="E357" s="65">
        <v>166.67</v>
      </c>
      <c r="F357" s="65">
        <v>281505.63</v>
      </c>
      <c r="G357" s="68">
        <v>1880.43</v>
      </c>
      <c r="H357" s="65">
        <v>313411.27</v>
      </c>
      <c r="I357" s="5">
        <f>IF(D357-G357&gt;0,D357-G357,0)</f>
        <v>0</v>
      </c>
      <c r="J357" s="36">
        <f>I357*E357</f>
        <v>0</v>
      </c>
      <c r="K357" s="5">
        <f>IF(D357-G357&lt;0,G357-D357,0)</f>
        <v>191.43</v>
      </c>
      <c r="L357" s="36">
        <f>K357*E357</f>
        <v>31905.64</v>
      </c>
      <c r="M357" s="46"/>
    </row>
    <row r="358" spans="1:13" ht="32.25" hidden="1" customHeight="1" x14ac:dyDescent="0.2">
      <c r="B358" s="35" t="s">
        <v>591</v>
      </c>
    </row>
    <row r="359" spans="1:13" ht="12.75" hidden="1" customHeight="1" x14ac:dyDescent="0.2">
      <c r="B359" s="62" t="s">
        <v>937</v>
      </c>
      <c r="F359" s="27">
        <v>281505.63</v>
      </c>
      <c r="H359" s="27">
        <v>313411.27</v>
      </c>
    </row>
    <row r="360" spans="1:13" ht="12.75" hidden="1" customHeight="1" x14ac:dyDescent="0.2">
      <c r="B360" s="62" t="s">
        <v>460</v>
      </c>
      <c r="F360" s="27">
        <v>1011130.17</v>
      </c>
      <c r="H360" s="27">
        <v>606262.86</v>
      </c>
    </row>
    <row r="361" spans="1:13" ht="12.75" hidden="1" customHeight="1" x14ac:dyDescent="0.2">
      <c r="B361" s="62" t="s">
        <v>516</v>
      </c>
    </row>
    <row r="362" spans="1:13" ht="12.75" hidden="1" customHeight="1" x14ac:dyDescent="0.2">
      <c r="B362" s="62" t="s">
        <v>843</v>
      </c>
    </row>
    <row r="363" spans="1:13" ht="12.75" hidden="1" customHeight="1" x14ac:dyDescent="0.2">
      <c r="B363" s="62" t="s">
        <v>843</v>
      </c>
    </row>
    <row r="364" spans="1:13" ht="32.25" hidden="1" customHeight="1" x14ac:dyDescent="0.2">
      <c r="A364" s="56" t="s">
        <v>875</v>
      </c>
      <c r="B364" s="35" t="s">
        <v>991</v>
      </c>
      <c r="C364" s="56" t="s">
        <v>1038</v>
      </c>
      <c r="D364" s="68">
        <v>770</v>
      </c>
      <c r="E364" s="65">
        <v>8.4700000000000006</v>
      </c>
      <c r="F364" s="65">
        <v>6521.9</v>
      </c>
      <c r="G364" s="68">
        <v>190.5</v>
      </c>
      <c r="H364" s="65">
        <v>1613.54</v>
      </c>
      <c r="I364" s="5">
        <f t="shared" ref="I364:I365" si="100">IF(D364-G364&gt;0,D364-G364,0)</f>
        <v>579.5</v>
      </c>
      <c r="J364" s="36">
        <f t="shared" ref="J364:J365" si="101">I364*E364</f>
        <v>4908.37</v>
      </c>
      <c r="K364" s="5">
        <f t="shared" ref="K364:K365" si="102">IF(D364-G364&lt;0,G364-D364,0)</f>
        <v>0</v>
      </c>
      <c r="L364" s="36">
        <f t="shared" ref="L364:L365" si="103">K364*E364</f>
        <v>0</v>
      </c>
      <c r="M364" s="46"/>
    </row>
    <row r="365" spans="1:13" ht="63.75" hidden="1" customHeight="1" x14ac:dyDescent="0.2">
      <c r="A365" s="56" t="s">
        <v>911</v>
      </c>
      <c r="B365" s="35" t="s">
        <v>506</v>
      </c>
      <c r="C365" s="56" t="s">
        <v>679</v>
      </c>
      <c r="D365" s="68">
        <v>331.6</v>
      </c>
      <c r="E365" s="65">
        <v>101.48</v>
      </c>
      <c r="F365" s="65">
        <v>33650.769999999997</v>
      </c>
      <c r="G365" s="68">
        <v>126.78</v>
      </c>
      <c r="H365" s="65">
        <v>12865.63</v>
      </c>
      <c r="I365" s="5">
        <f t="shared" si="100"/>
        <v>204.82</v>
      </c>
      <c r="J365" s="36">
        <f t="shared" si="101"/>
        <v>20785.13</v>
      </c>
      <c r="K365" s="5">
        <f t="shared" si="102"/>
        <v>0</v>
      </c>
      <c r="L365" s="36">
        <f t="shared" si="103"/>
        <v>0</v>
      </c>
      <c r="M365" s="46"/>
    </row>
    <row r="366" spans="1:13" ht="12.75" hidden="1" customHeight="1" x14ac:dyDescent="0.2">
      <c r="B366" s="35" t="s">
        <v>133</v>
      </c>
    </row>
    <row r="367" spans="1:13" ht="74.25" hidden="1" customHeight="1" x14ac:dyDescent="0.2">
      <c r="A367" s="56" t="s">
        <v>244</v>
      </c>
      <c r="B367" s="35" t="s">
        <v>88</v>
      </c>
      <c r="C367" s="56" t="s">
        <v>679</v>
      </c>
      <c r="D367" s="68">
        <v>82.9</v>
      </c>
      <c r="E367" s="65">
        <v>161.02000000000001</v>
      </c>
      <c r="F367" s="65">
        <v>13348.56</v>
      </c>
      <c r="G367" s="68">
        <v>152.78</v>
      </c>
      <c r="H367" s="65">
        <v>24600.639999999999</v>
      </c>
      <c r="I367" s="5">
        <f>IF(D367-G367&gt;0,D367-G367,0)</f>
        <v>0</v>
      </c>
      <c r="J367" s="36">
        <f>I367*E367</f>
        <v>0</v>
      </c>
      <c r="K367" s="5">
        <f>IF(D367-G367&lt;0,G367-D367,0)</f>
        <v>69.88</v>
      </c>
      <c r="L367" s="36">
        <f>K367*E367</f>
        <v>11252.08</v>
      </c>
      <c r="M367" s="46"/>
    </row>
    <row r="368" spans="1:13" ht="63.75" hidden="1" customHeight="1" x14ac:dyDescent="0.2">
      <c r="B368" s="35" t="s">
        <v>486</v>
      </c>
    </row>
    <row r="369" spans="1:13" ht="12.75" hidden="1" customHeight="1" x14ac:dyDescent="0.2"/>
    <row r="370" spans="1:13" ht="12.75" hidden="1" customHeight="1" x14ac:dyDescent="0.2">
      <c r="B370" s="35" t="s">
        <v>543</v>
      </c>
    </row>
    <row r="371" spans="1:13" ht="12.75" hidden="1" customHeight="1" x14ac:dyDescent="0.2">
      <c r="B371" s="62" t="s">
        <v>1051</v>
      </c>
      <c r="F371" s="27">
        <v>53521.23</v>
      </c>
      <c r="H371" s="27">
        <v>24653619.489999998</v>
      </c>
    </row>
    <row r="372" spans="1:13" ht="12.75" hidden="1" customHeight="1" x14ac:dyDescent="0.2">
      <c r="B372" s="62" t="s">
        <v>220</v>
      </c>
    </row>
    <row r="373" spans="1:13" ht="42.75" hidden="1" customHeight="1" x14ac:dyDescent="0.2">
      <c r="A373" s="56" t="s">
        <v>136</v>
      </c>
      <c r="B373" s="35" t="s">
        <v>83</v>
      </c>
      <c r="C373" s="56" t="s">
        <v>1038</v>
      </c>
      <c r="D373" s="68">
        <v>770</v>
      </c>
      <c r="E373" s="65">
        <v>80.12</v>
      </c>
      <c r="F373" s="65">
        <v>61692.4</v>
      </c>
      <c r="G373" s="68">
        <v>73.290000000000006</v>
      </c>
      <c r="H373" s="65">
        <v>5871.99</v>
      </c>
      <c r="I373" s="5">
        <f t="shared" ref="I373:I374" si="104">IF(D373-G373&gt;0,D373-G373,0)</f>
        <v>696.71</v>
      </c>
      <c r="J373" s="36">
        <f t="shared" ref="J373:J374" si="105">I373*E373</f>
        <v>55820.41</v>
      </c>
      <c r="K373" s="5">
        <f t="shared" ref="K373:K374" si="106">IF(D373-G373&lt;0,G373-D373,0)</f>
        <v>0</v>
      </c>
      <c r="L373" s="36">
        <f t="shared" ref="L373:L374" si="107">K373*E373</f>
        <v>0</v>
      </c>
      <c r="M373" s="46"/>
    </row>
    <row r="374" spans="1:13" ht="63.75" hidden="1" customHeight="1" x14ac:dyDescent="0.2">
      <c r="A374" s="56" t="s">
        <v>570</v>
      </c>
      <c r="B374" s="35" t="s">
        <v>720</v>
      </c>
      <c r="C374" s="56" t="s">
        <v>679</v>
      </c>
      <c r="D374" s="68">
        <v>57.31</v>
      </c>
      <c r="E374" s="65">
        <v>1800.91</v>
      </c>
      <c r="F374" s="65">
        <v>103210.15</v>
      </c>
      <c r="G374" s="68">
        <v>17.88</v>
      </c>
      <c r="H374" s="65">
        <v>32200.27</v>
      </c>
      <c r="I374" s="5">
        <f t="shared" si="104"/>
        <v>39.43</v>
      </c>
      <c r="J374" s="36">
        <f t="shared" si="105"/>
        <v>71009.88</v>
      </c>
      <c r="K374" s="5">
        <f t="shared" si="106"/>
        <v>0</v>
      </c>
      <c r="L374" s="36">
        <f t="shared" si="107"/>
        <v>0</v>
      </c>
      <c r="M374" s="46"/>
    </row>
    <row r="375" spans="1:13" ht="21.75" hidden="1" customHeight="1" x14ac:dyDescent="0.2">
      <c r="B375" s="35" t="s">
        <v>345</v>
      </c>
    </row>
    <row r="376" spans="1:13" ht="74.25" hidden="1" customHeight="1" x14ac:dyDescent="0.2">
      <c r="A376" s="56" t="s">
        <v>916</v>
      </c>
      <c r="B376" s="35" t="s">
        <v>1068</v>
      </c>
      <c r="C376" s="56" t="s">
        <v>708</v>
      </c>
      <c r="D376" s="68">
        <v>6575</v>
      </c>
      <c r="E376" s="65">
        <v>22.89</v>
      </c>
      <c r="F376" s="65">
        <v>150501.75</v>
      </c>
      <c r="G376" s="68">
        <v>2319.5300000000002</v>
      </c>
      <c r="H376" s="65">
        <v>53094.04</v>
      </c>
      <c r="I376" s="5">
        <f>IF(D376-G376&gt;0,D376-G376,0)</f>
        <v>4255.47</v>
      </c>
      <c r="J376" s="36">
        <f>I376*E376</f>
        <v>97407.71</v>
      </c>
      <c r="K376" s="5">
        <f>IF(D376-G376&lt;0,G376-D376,0)</f>
        <v>0</v>
      </c>
      <c r="L376" s="36">
        <f>K376*E376</f>
        <v>0</v>
      </c>
      <c r="M376" s="46"/>
    </row>
    <row r="377" spans="1:13" ht="32.25" hidden="1" customHeight="1" x14ac:dyDescent="0.2">
      <c r="B377" s="35" t="s">
        <v>591</v>
      </c>
    </row>
    <row r="378" spans="1:13" ht="53.25" hidden="1" customHeight="1" x14ac:dyDescent="0.2">
      <c r="A378" s="56" t="s">
        <v>936</v>
      </c>
      <c r="B378" s="35" t="s">
        <v>60</v>
      </c>
      <c r="C378" s="56" t="s">
        <v>1038</v>
      </c>
      <c r="D378" s="68">
        <v>455</v>
      </c>
      <c r="E378" s="65">
        <v>132.91</v>
      </c>
      <c r="F378" s="65">
        <v>60474.05</v>
      </c>
      <c r="G378" s="68">
        <v>243.48</v>
      </c>
      <c r="H378" s="65">
        <v>32360.93</v>
      </c>
      <c r="I378" s="5">
        <f>IF(D378-G378&gt;0,D378-G378,0)</f>
        <v>211.52</v>
      </c>
      <c r="J378" s="36">
        <f>I378*E378</f>
        <v>28113.119999999999</v>
      </c>
      <c r="K378" s="5">
        <f>IF(D378-G378&lt;0,G378-D378,0)</f>
        <v>0</v>
      </c>
      <c r="L378" s="36">
        <f>K378*E378</f>
        <v>0</v>
      </c>
      <c r="M378" s="46"/>
    </row>
    <row r="379" spans="1:13" ht="12.75" hidden="1" customHeight="1" x14ac:dyDescent="0.2">
      <c r="B379" s="62" t="s">
        <v>805</v>
      </c>
      <c r="F379" s="27">
        <v>378796.33</v>
      </c>
      <c r="H379" s="27">
        <v>123527.23</v>
      </c>
    </row>
    <row r="380" spans="1:13" ht="12.75" hidden="1" customHeight="1" x14ac:dyDescent="0.2">
      <c r="B380" s="62" t="s">
        <v>306</v>
      </c>
    </row>
    <row r="381" spans="1:13" ht="63.75" hidden="1" customHeight="1" x14ac:dyDescent="0.2">
      <c r="A381" s="56" t="s">
        <v>356</v>
      </c>
      <c r="B381" s="35" t="s">
        <v>464</v>
      </c>
      <c r="C381" s="56" t="s">
        <v>1049</v>
      </c>
      <c r="D381" s="68">
        <v>0</v>
      </c>
      <c r="E381" s="65">
        <v>1329.62</v>
      </c>
      <c r="F381" s="65">
        <v>0</v>
      </c>
      <c r="G381" s="68">
        <v>37.5</v>
      </c>
      <c r="H381" s="65">
        <v>49860.75</v>
      </c>
      <c r="I381" s="5">
        <f>IF(D381-G381&gt;0,D381-G381,0)</f>
        <v>0</v>
      </c>
      <c r="J381" s="36">
        <f>I381*E381</f>
        <v>0</v>
      </c>
      <c r="K381" s="5">
        <f>IF(D381-G381&lt;0,G381-D381,0)</f>
        <v>37.5</v>
      </c>
      <c r="L381" s="36">
        <f>K381*E381</f>
        <v>49860.75</v>
      </c>
      <c r="M381" s="46"/>
    </row>
    <row r="382" spans="1:13" ht="42.75" hidden="1" customHeight="1" x14ac:dyDescent="0.2">
      <c r="B382" s="35" t="s">
        <v>567</v>
      </c>
    </row>
    <row r="383" spans="1:13" ht="12.75" hidden="1" customHeight="1" x14ac:dyDescent="0.2">
      <c r="B383" s="62" t="s">
        <v>18</v>
      </c>
      <c r="F383" s="27">
        <v>750462.72</v>
      </c>
      <c r="H383" s="27">
        <v>49860.75</v>
      </c>
    </row>
    <row r="384" spans="1:13" ht="12.75" hidden="1" customHeight="1" x14ac:dyDescent="0.2">
      <c r="B384" s="62" t="s">
        <v>16</v>
      </c>
    </row>
    <row r="385" spans="1:13" ht="12.75" hidden="1" customHeight="1" x14ac:dyDescent="0.2"/>
    <row r="386" spans="1:13" ht="12.75" hidden="1" customHeight="1" x14ac:dyDescent="0.2">
      <c r="B386" s="62" t="s">
        <v>598</v>
      </c>
      <c r="F386" s="27">
        <v>44919</v>
      </c>
      <c r="H386" s="27">
        <v>0</v>
      </c>
    </row>
    <row r="387" spans="1:13" ht="12.75" hidden="1" customHeight="1" x14ac:dyDescent="0.2">
      <c r="B387" s="62" t="s">
        <v>1051</v>
      </c>
      <c r="F387" s="27">
        <v>1227699.28</v>
      </c>
      <c r="H387" s="27">
        <v>212467.79</v>
      </c>
    </row>
    <row r="388" spans="1:13" ht="12.75" hidden="1" customHeight="1" x14ac:dyDescent="0.2">
      <c r="B388" s="62" t="s">
        <v>4</v>
      </c>
    </row>
    <row r="389" spans="1:13" ht="12.75" hidden="1" customHeight="1" x14ac:dyDescent="0.2">
      <c r="B389" s="62" t="s">
        <v>172</v>
      </c>
    </row>
    <row r="390" spans="1:13" ht="32.25" hidden="1" customHeight="1" x14ac:dyDescent="0.2">
      <c r="A390" s="56" t="s">
        <v>875</v>
      </c>
      <c r="B390" s="35" t="s">
        <v>991</v>
      </c>
      <c r="C390" s="56" t="s">
        <v>1038</v>
      </c>
      <c r="D390" s="68">
        <v>222.4</v>
      </c>
      <c r="E390" s="65">
        <v>8.4700000000000006</v>
      </c>
      <c r="F390" s="65">
        <v>1883.73</v>
      </c>
      <c r="G390" s="68">
        <v>35.49</v>
      </c>
      <c r="H390" s="65">
        <v>300.60000000000002</v>
      </c>
      <c r="I390" s="5">
        <f t="shared" ref="I390:I391" si="108">IF(D390-G390&gt;0,D390-G390,0)</f>
        <v>186.91</v>
      </c>
      <c r="J390" s="36">
        <f t="shared" ref="J390:J391" si="109">I390*E390</f>
        <v>1583.13</v>
      </c>
      <c r="K390" s="5">
        <f t="shared" ref="K390:K391" si="110">IF(D390-G390&lt;0,G390-D390,0)</f>
        <v>0</v>
      </c>
      <c r="L390" s="36">
        <f t="shared" ref="L390:L391" si="111">K390*E390</f>
        <v>0</v>
      </c>
      <c r="M390" s="46"/>
    </row>
    <row r="391" spans="1:13" ht="63.75" hidden="1" customHeight="1" x14ac:dyDescent="0.2">
      <c r="A391" s="56" t="s">
        <v>911</v>
      </c>
      <c r="B391" s="35" t="s">
        <v>506</v>
      </c>
      <c r="C391" s="56" t="s">
        <v>679</v>
      </c>
      <c r="D391" s="68">
        <v>53.375999999999998</v>
      </c>
      <c r="E391" s="65">
        <v>101.48</v>
      </c>
      <c r="F391" s="65">
        <v>5416.6</v>
      </c>
      <c r="G391" s="68">
        <v>25.42</v>
      </c>
      <c r="H391" s="65">
        <v>2579.62</v>
      </c>
      <c r="I391" s="5">
        <f t="shared" si="108"/>
        <v>27.956</v>
      </c>
      <c r="J391" s="36">
        <f t="shared" si="109"/>
        <v>2836.97</v>
      </c>
      <c r="K391" s="5">
        <f t="shared" si="110"/>
        <v>0</v>
      </c>
      <c r="L391" s="36">
        <f t="shared" si="111"/>
        <v>0</v>
      </c>
      <c r="M391" s="46"/>
    </row>
    <row r="392" spans="1:13" ht="12.75" hidden="1" customHeight="1" x14ac:dyDescent="0.2">
      <c r="B392" s="35" t="s">
        <v>133</v>
      </c>
    </row>
    <row r="393" spans="1:13" ht="12.75" hidden="1" customHeight="1" x14ac:dyDescent="0.2">
      <c r="B393" s="62" t="s">
        <v>21</v>
      </c>
      <c r="F393" s="27">
        <v>8125.52</v>
      </c>
      <c r="H393" s="27">
        <v>2880.22</v>
      </c>
    </row>
    <row r="394" spans="1:13" ht="12.75" hidden="1" customHeight="1" x14ac:dyDescent="0.2">
      <c r="B394" s="62" t="s">
        <v>220</v>
      </c>
    </row>
    <row r="395" spans="1:13" ht="42.75" hidden="1" customHeight="1" x14ac:dyDescent="0.2">
      <c r="A395" s="56" t="s">
        <v>955</v>
      </c>
      <c r="B395" s="35" t="s">
        <v>830</v>
      </c>
      <c r="C395" s="56" t="s">
        <v>1038</v>
      </c>
      <c r="D395" s="68">
        <v>133.44</v>
      </c>
      <c r="E395" s="65">
        <v>92.51</v>
      </c>
      <c r="F395" s="65">
        <v>12344.53</v>
      </c>
      <c r="G395" s="68">
        <v>35.49</v>
      </c>
      <c r="H395" s="65">
        <v>3283.18</v>
      </c>
      <c r="I395" s="5">
        <f>IF(D395-G395&gt;0,D395-G395,0)</f>
        <v>97.95</v>
      </c>
      <c r="J395" s="36">
        <f>I395*E395</f>
        <v>9061.35</v>
      </c>
      <c r="K395" s="5">
        <f>IF(D395-G395&lt;0,G395-D395,0)</f>
        <v>0</v>
      </c>
      <c r="L395" s="36">
        <f>K395*E395</f>
        <v>0</v>
      </c>
      <c r="M395" s="46"/>
    </row>
    <row r="396" spans="1:13" ht="12.75" hidden="1" customHeight="1" x14ac:dyDescent="0.2">
      <c r="B396" s="62" t="s">
        <v>805</v>
      </c>
      <c r="F396" s="27">
        <v>12344.53</v>
      </c>
      <c r="H396" s="27">
        <v>3283.18</v>
      </c>
    </row>
    <row r="397" spans="1:13" ht="12.75" hidden="1" customHeight="1" x14ac:dyDescent="0.2">
      <c r="B397" s="62" t="s">
        <v>306</v>
      </c>
    </row>
    <row r="398" spans="1:13" ht="12.75" hidden="1" customHeight="1" x14ac:dyDescent="0.2">
      <c r="B398" s="62" t="s">
        <v>18</v>
      </c>
      <c r="F398" s="27">
        <v>59177.07</v>
      </c>
      <c r="H398" s="27">
        <v>0</v>
      </c>
    </row>
    <row r="399" spans="1:13" ht="12.75" hidden="1" customHeight="1" x14ac:dyDescent="0.2">
      <c r="B399" s="62" t="s">
        <v>856</v>
      </c>
    </row>
    <row r="400" spans="1:13" ht="12.75" hidden="1" customHeight="1" x14ac:dyDescent="0.2">
      <c r="B400" s="62" t="s">
        <v>857</v>
      </c>
      <c r="F400" s="27">
        <v>146408.51999999999</v>
      </c>
      <c r="H400" s="27">
        <v>0</v>
      </c>
    </row>
    <row r="401" spans="1:13" ht="12.75" hidden="1" customHeight="1" x14ac:dyDescent="0.2">
      <c r="B401" s="62" t="s">
        <v>16</v>
      </c>
    </row>
    <row r="402" spans="1:13" ht="12.75" hidden="1" customHeight="1" x14ac:dyDescent="0.2">
      <c r="B402" s="62" t="s">
        <v>598</v>
      </c>
      <c r="F402" s="27">
        <v>71357.039999999994</v>
      </c>
      <c r="H402" s="27">
        <v>0</v>
      </c>
    </row>
    <row r="403" spans="1:13" ht="12.75" hidden="1" customHeight="1" x14ac:dyDescent="0.2">
      <c r="B403" s="62" t="s">
        <v>577</v>
      </c>
      <c r="F403" s="27">
        <v>297412.68</v>
      </c>
      <c r="H403" s="27">
        <v>6163.4</v>
      </c>
    </row>
    <row r="404" spans="1:13" ht="12.75" hidden="1" customHeight="1" x14ac:dyDescent="0.2">
      <c r="B404" s="62" t="s">
        <v>625</v>
      </c>
      <c r="F404" s="27">
        <v>1525111.96</v>
      </c>
      <c r="H404" s="27">
        <v>218631.19</v>
      </c>
    </row>
    <row r="405" spans="1:13" ht="12.75" hidden="1" customHeight="1" x14ac:dyDescent="0.2">
      <c r="B405" s="62" t="s">
        <v>512</v>
      </c>
    </row>
    <row r="406" spans="1:13" ht="12.75" hidden="1" customHeight="1" x14ac:dyDescent="0.2">
      <c r="B406" s="62" t="s">
        <v>1053</v>
      </c>
    </row>
    <row r="407" spans="1:13" ht="32.25" hidden="1" customHeight="1" x14ac:dyDescent="0.2">
      <c r="A407" s="56" t="s">
        <v>875</v>
      </c>
      <c r="B407" s="35" t="s">
        <v>991</v>
      </c>
      <c r="C407" s="56" t="s">
        <v>1038</v>
      </c>
      <c r="D407" s="68">
        <v>32</v>
      </c>
      <c r="E407" s="65">
        <v>8.4700000000000006</v>
      </c>
      <c r="F407" s="65">
        <v>271.04000000000002</v>
      </c>
      <c r="G407" s="68">
        <v>10</v>
      </c>
      <c r="H407" s="65">
        <v>84.7</v>
      </c>
      <c r="I407" s="5">
        <f>IF(D407-G407&gt;0,D407-G407,0)</f>
        <v>22</v>
      </c>
      <c r="J407" s="36">
        <f>I407*E407</f>
        <v>186.34</v>
      </c>
      <c r="K407" s="5">
        <f>IF(D407-G407&lt;0,G407-D407,0)</f>
        <v>0</v>
      </c>
      <c r="L407" s="36">
        <f>K407*E407</f>
        <v>0</v>
      </c>
      <c r="M407" s="46"/>
    </row>
    <row r="408" spans="1:13" ht="12.75" hidden="1" customHeight="1" x14ac:dyDescent="0.2">
      <c r="B408" s="62" t="s">
        <v>544</v>
      </c>
      <c r="F408" s="27">
        <v>4794.5600000000004</v>
      </c>
      <c r="H408" s="27">
        <v>84.7</v>
      </c>
    </row>
    <row r="409" spans="1:13" ht="12.75" hidden="1" customHeight="1" x14ac:dyDescent="0.2">
      <c r="B409" s="62" t="s">
        <v>220</v>
      </c>
    </row>
    <row r="410" spans="1:13" ht="42.75" hidden="1" customHeight="1" x14ac:dyDescent="0.2">
      <c r="A410" s="56" t="s">
        <v>955</v>
      </c>
      <c r="B410" s="35" t="s">
        <v>830</v>
      </c>
      <c r="C410" s="56" t="s">
        <v>1038</v>
      </c>
      <c r="D410" s="68">
        <v>7.22</v>
      </c>
      <c r="E410" s="65">
        <v>92.51</v>
      </c>
      <c r="F410" s="65">
        <v>667.92</v>
      </c>
      <c r="G410" s="68">
        <v>13.44</v>
      </c>
      <c r="H410" s="65">
        <v>1243.33</v>
      </c>
      <c r="I410" s="5">
        <f t="shared" ref="I410:I411" si="112">IF(D410-G410&gt;0,D410-G410,0)</f>
        <v>0</v>
      </c>
      <c r="J410" s="36">
        <f t="shared" ref="J410:J411" si="113">I410*E410</f>
        <v>0</v>
      </c>
      <c r="K410" s="5">
        <f t="shared" ref="K410:K411" si="114">IF(D410-G410&lt;0,G410-D410,0)</f>
        <v>6.22</v>
      </c>
      <c r="L410" s="36">
        <f t="shared" ref="L410:L411" si="115">K410*E410</f>
        <v>575.41</v>
      </c>
      <c r="M410" s="46"/>
    </row>
    <row r="411" spans="1:13" ht="63.75" hidden="1" customHeight="1" x14ac:dyDescent="0.2">
      <c r="A411" s="56" t="s">
        <v>570</v>
      </c>
      <c r="B411" s="35" t="s">
        <v>720</v>
      </c>
      <c r="C411" s="56" t="s">
        <v>679</v>
      </c>
      <c r="D411" s="68">
        <v>1.54</v>
      </c>
      <c r="E411" s="65">
        <v>1800.91</v>
      </c>
      <c r="F411" s="65">
        <v>2773.4</v>
      </c>
      <c r="G411" s="68">
        <v>1.26</v>
      </c>
      <c r="H411" s="65">
        <v>2269.15</v>
      </c>
      <c r="I411" s="5">
        <f t="shared" si="112"/>
        <v>0.28000000000000003</v>
      </c>
      <c r="J411" s="36">
        <f t="shared" si="113"/>
        <v>504.25</v>
      </c>
      <c r="K411" s="5">
        <f t="shared" si="114"/>
        <v>0</v>
      </c>
      <c r="L411" s="36">
        <f t="shared" si="115"/>
        <v>0</v>
      </c>
      <c r="M411" s="46"/>
    </row>
    <row r="412" spans="1:13" ht="12.75" hidden="1" customHeight="1" x14ac:dyDescent="0.2"/>
    <row r="413" spans="1:13" ht="21.75" hidden="1" customHeight="1" x14ac:dyDescent="0.2">
      <c r="B413" s="35" t="s">
        <v>345</v>
      </c>
    </row>
    <row r="414" spans="1:13" ht="74.25" hidden="1" customHeight="1" x14ac:dyDescent="0.2">
      <c r="A414" s="56" t="s">
        <v>219</v>
      </c>
      <c r="B414" s="35" t="s">
        <v>249</v>
      </c>
      <c r="C414" s="56" t="s">
        <v>101</v>
      </c>
      <c r="D414" s="68">
        <v>34.22</v>
      </c>
      <c r="E414" s="65">
        <v>24.66</v>
      </c>
      <c r="F414" s="65">
        <v>843.87</v>
      </c>
      <c r="G414" s="68">
        <v>16</v>
      </c>
      <c r="H414" s="65">
        <v>394.56</v>
      </c>
      <c r="I414" s="5">
        <f>IF(D414-G414&gt;0,D414-G414,0)</f>
        <v>18.22</v>
      </c>
      <c r="J414" s="36">
        <f>I414*E414</f>
        <v>449.31</v>
      </c>
      <c r="K414" s="5">
        <f>IF(D414-G414&lt;0,G414-D414,0)</f>
        <v>0</v>
      </c>
      <c r="L414" s="36">
        <f>K414*E414</f>
        <v>0</v>
      </c>
      <c r="M414" s="46"/>
    </row>
    <row r="415" spans="1:13" ht="21.75" hidden="1" customHeight="1" x14ac:dyDescent="0.2">
      <c r="B415" s="35" t="s">
        <v>971</v>
      </c>
    </row>
    <row r="416" spans="1:13" ht="74.25" hidden="1" customHeight="1" x14ac:dyDescent="0.2">
      <c r="A416" s="56" t="s">
        <v>916</v>
      </c>
      <c r="B416" s="35" t="s">
        <v>1068</v>
      </c>
      <c r="C416" s="56" t="s">
        <v>708</v>
      </c>
      <c r="D416" s="68">
        <v>78.42</v>
      </c>
      <c r="E416" s="65">
        <v>22.89</v>
      </c>
      <c r="F416" s="65">
        <v>1795.03</v>
      </c>
      <c r="G416" s="68">
        <v>119.64</v>
      </c>
      <c r="H416" s="65">
        <v>2738.56</v>
      </c>
      <c r="I416" s="5">
        <f>IF(D416-G416&gt;0,D416-G416,0)</f>
        <v>0</v>
      </c>
      <c r="J416" s="36">
        <f>I416*E416</f>
        <v>0</v>
      </c>
      <c r="K416" s="5">
        <f>IF(D416-G416&lt;0,G416-D416,0)</f>
        <v>41.22</v>
      </c>
      <c r="L416" s="36">
        <f>K416*E416</f>
        <v>943.53</v>
      </c>
      <c r="M416" s="46"/>
    </row>
    <row r="417" spans="1:13" ht="32.25" hidden="1" customHeight="1" x14ac:dyDescent="0.2">
      <c r="B417" s="35" t="s">
        <v>591</v>
      </c>
    </row>
    <row r="418" spans="1:13" ht="53.25" hidden="1" customHeight="1" x14ac:dyDescent="0.2">
      <c r="A418" s="56" t="s">
        <v>936</v>
      </c>
      <c r="B418" s="35" t="s">
        <v>60</v>
      </c>
      <c r="C418" s="56" t="s">
        <v>1038</v>
      </c>
      <c r="D418" s="68">
        <v>2.36</v>
      </c>
      <c r="E418" s="65">
        <v>132.91</v>
      </c>
      <c r="F418" s="65">
        <v>313.67</v>
      </c>
      <c r="G418" s="68">
        <v>3.6</v>
      </c>
      <c r="H418" s="65">
        <v>478.48</v>
      </c>
      <c r="I418" s="5">
        <f>IF(D418-G418&gt;0,D418-G418,0)</f>
        <v>0</v>
      </c>
      <c r="J418" s="36">
        <f>I418*E418</f>
        <v>0</v>
      </c>
      <c r="K418" s="5">
        <f>IF(D418-G418&lt;0,G418-D418,0)</f>
        <v>1.24</v>
      </c>
      <c r="L418" s="36">
        <f>K418*E418</f>
        <v>164.81</v>
      </c>
      <c r="M418" s="46"/>
    </row>
    <row r="419" spans="1:13" ht="12.75" hidden="1" customHeight="1" x14ac:dyDescent="0.2">
      <c r="B419" s="62" t="s">
        <v>805</v>
      </c>
      <c r="F419" s="27">
        <v>9110.09</v>
      </c>
      <c r="H419" s="27">
        <v>7124.08</v>
      </c>
    </row>
    <row r="420" spans="1:13" ht="12.75" hidden="1" customHeight="1" x14ac:dyDescent="0.2">
      <c r="B420" s="62" t="s">
        <v>306</v>
      </c>
    </row>
    <row r="421" spans="1:13" ht="74.25" hidden="1" customHeight="1" x14ac:dyDescent="0.2">
      <c r="A421" s="56" t="s">
        <v>224</v>
      </c>
      <c r="B421" s="35" t="s">
        <v>663</v>
      </c>
      <c r="C421" s="56" t="s">
        <v>1038</v>
      </c>
      <c r="D421" s="68">
        <v>19.04</v>
      </c>
      <c r="E421" s="65">
        <v>247.39</v>
      </c>
      <c r="F421" s="65">
        <v>4710.3100000000004</v>
      </c>
      <c r="G421" s="68">
        <v>7.82</v>
      </c>
      <c r="H421" s="65">
        <v>1934.59</v>
      </c>
      <c r="I421" s="5">
        <f>IF(D421-G421&gt;0,D421-G421,0)</f>
        <v>11.22</v>
      </c>
      <c r="J421" s="36">
        <f>I421*E421</f>
        <v>2775.72</v>
      </c>
      <c r="K421" s="5">
        <f>IF(D421-G421&lt;0,G421-D421,0)</f>
        <v>0</v>
      </c>
      <c r="L421" s="36">
        <f>K421*E421</f>
        <v>0</v>
      </c>
      <c r="M421" s="46"/>
    </row>
    <row r="422" spans="1:13" ht="12.75" hidden="1" customHeight="1" x14ac:dyDescent="0.2">
      <c r="B422" s="35" t="s">
        <v>690</v>
      </c>
    </row>
    <row r="423" spans="1:13" ht="63.75" hidden="1" customHeight="1" x14ac:dyDescent="0.2">
      <c r="A423" s="56" t="s">
        <v>536</v>
      </c>
      <c r="B423" s="35" t="s">
        <v>1046</v>
      </c>
      <c r="C423" s="56" t="s">
        <v>101</v>
      </c>
      <c r="D423" s="68">
        <v>128.66</v>
      </c>
      <c r="E423" s="65">
        <v>22.84</v>
      </c>
      <c r="F423" s="65">
        <v>2938.59</v>
      </c>
      <c r="G423" s="68">
        <v>80.44</v>
      </c>
      <c r="H423" s="65">
        <v>1837.25</v>
      </c>
      <c r="I423" s="5">
        <f>IF(D423-G423&gt;0,D423-G423,0)</f>
        <v>48.22</v>
      </c>
      <c r="J423" s="36">
        <f>I423*E423</f>
        <v>1101.3399999999999</v>
      </c>
      <c r="K423" s="5">
        <f>IF(D423-G423&lt;0,G423-D423,0)</f>
        <v>0</v>
      </c>
      <c r="L423" s="36">
        <f>K423*E423</f>
        <v>0</v>
      </c>
      <c r="M423" s="46"/>
    </row>
    <row r="424" spans="1:13" ht="12.75" hidden="1" customHeight="1" x14ac:dyDescent="0.2">
      <c r="B424" s="35" t="s">
        <v>543</v>
      </c>
    </row>
    <row r="425" spans="1:13" ht="63.75" hidden="1" customHeight="1" x14ac:dyDescent="0.2">
      <c r="A425" s="56" t="s">
        <v>294</v>
      </c>
      <c r="B425" s="35" t="s">
        <v>855</v>
      </c>
      <c r="C425" s="56" t="s">
        <v>679</v>
      </c>
      <c r="D425" s="68">
        <v>1.9</v>
      </c>
      <c r="E425" s="65">
        <v>2152.9699999999998</v>
      </c>
      <c r="F425" s="65">
        <v>4090.64</v>
      </c>
      <c r="G425" s="68">
        <v>1.5</v>
      </c>
      <c r="H425" s="65">
        <v>3229.46</v>
      </c>
      <c r="I425" s="5">
        <f>IF(D425-G425&gt;0,D425-G425,0)</f>
        <v>0.4</v>
      </c>
      <c r="J425" s="36">
        <f>I425*E425</f>
        <v>861.19</v>
      </c>
      <c r="K425" s="5">
        <f>IF(D425-G425&lt;0,G425-D425,0)</f>
        <v>0</v>
      </c>
      <c r="L425" s="36">
        <f>K425*E425</f>
        <v>0</v>
      </c>
      <c r="M425" s="46"/>
    </row>
    <row r="426" spans="1:13" ht="12.75" hidden="1" customHeight="1" x14ac:dyDescent="0.2"/>
    <row r="427" spans="1:13" ht="42.75" hidden="1" customHeight="1" x14ac:dyDescent="0.2">
      <c r="B427" s="35" t="s">
        <v>10</v>
      </c>
    </row>
    <row r="428" spans="1:13" ht="12.75" hidden="1" customHeight="1" x14ac:dyDescent="0.2">
      <c r="B428" s="62" t="s">
        <v>18</v>
      </c>
      <c r="F428" s="27">
        <v>11739.54</v>
      </c>
      <c r="H428" s="27">
        <v>7001.3</v>
      </c>
    </row>
    <row r="429" spans="1:13" ht="12.75" hidden="1" customHeight="1" x14ac:dyDescent="0.2">
      <c r="B429" s="62" t="s">
        <v>16</v>
      </c>
    </row>
    <row r="430" spans="1:13" ht="63.75" hidden="1" customHeight="1" x14ac:dyDescent="0.2">
      <c r="A430" s="56" t="s">
        <v>232</v>
      </c>
      <c r="B430" s="35" t="s">
        <v>248</v>
      </c>
      <c r="C430" s="56" t="s">
        <v>1038</v>
      </c>
      <c r="D430" s="68">
        <v>32.22</v>
      </c>
      <c r="E430" s="65">
        <v>237.12</v>
      </c>
      <c r="F430" s="65">
        <v>7640.01</v>
      </c>
      <c r="G430" s="68">
        <v>28.06</v>
      </c>
      <c r="H430" s="65">
        <v>6653.59</v>
      </c>
      <c r="I430" s="5">
        <f>IF(D430-G430&gt;0,D430-G430,0)</f>
        <v>4.16</v>
      </c>
      <c r="J430" s="36">
        <f>I430*E430</f>
        <v>986.42</v>
      </c>
      <c r="K430" s="5">
        <f>IF(D430-G430&lt;0,G430-D430,0)</f>
        <v>0</v>
      </c>
      <c r="L430" s="36">
        <f>K430*E430</f>
        <v>0</v>
      </c>
      <c r="M430" s="46"/>
    </row>
    <row r="431" spans="1:13" ht="12.75" hidden="1" customHeight="1" x14ac:dyDescent="0.2">
      <c r="B431" s="35" t="s">
        <v>905</v>
      </c>
    </row>
    <row r="432" spans="1:13" ht="63.75" hidden="1" customHeight="1" x14ac:dyDescent="0.2">
      <c r="A432" s="56" t="s">
        <v>321</v>
      </c>
      <c r="B432" s="35" t="s">
        <v>958</v>
      </c>
      <c r="C432" s="56" t="s">
        <v>101</v>
      </c>
      <c r="D432" s="68">
        <v>47.98</v>
      </c>
      <c r="E432" s="65">
        <v>27.94</v>
      </c>
      <c r="F432" s="65">
        <v>1340.56</v>
      </c>
      <c r="G432" s="68">
        <v>56.32</v>
      </c>
      <c r="H432" s="65">
        <v>1573.58</v>
      </c>
      <c r="I432" s="5">
        <f>IF(D432-G432&gt;0,D432-G432,0)</f>
        <v>0</v>
      </c>
      <c r="J432" s="36">
        <f>I432*E432</f>
        <v>0</v>
      </c>
      <c r="K432" s="5">
        <f>IF(D432-G432&lt;0,G432-D432,0)</f>
        <v>8.34</v>
      </c>
      <c r="L432" s="36">
        <f>K432*E432</f>
        <v>233.02</v>
      </c>
      <c r="M432" s="46"/>
    </row>
    <row r="433" spans="1:13" ht="12.75" hidden="1" customHeight="1" x14ac:dyDescent="0.2">
      <c r="B433" s="35" t="s">
        <v>543</v>
      </c>
    </row>
    <row r="434" spans="1:13" ht="74.25" hidden="1" customHeight="1" x14ac:dyDescent="0.2">
      <c r="A434" s="56" t="s">
        <v>1025</v>
      </c>
      <c r="B434" s="35" t="s">
        <v>242</v>
      </c>
      <c r="C434" s="56" t="s">
        <v>101</v>
      </c>
      <c r="D434" s="68">
        <v>118.98</v>
      </c>
      <c r="E434" s="65">
        <v>25.7</v>
      </c>
      <c r="F434" s="65">
        <v>3057.79</v>
      </c>
      <c r="G434" s="68">
        <v>156.52000000000001</v>
      </c>
      <c r="H434" s="65">
        <v>4022.56</v>
      </c>
      <c r="I434" s="5">
        <f>IF(D434-G434&gt;0,D434-G434,0)</f>
        <v>0</v>
      </c>
      <c r="J434" s="36">
        <f>I434*E434</f>
        <v>0</v>
      </c>
      <c r="K434" s="5">
        <f>IF(D434-G434&lt;0,G434-D434,0)</f>
        <v>37.54</v>
      </c>
      <c r="L434" s="36">
        <f>K434*E434</f>
        <v>964.78</v>
      </c>
      <c r="M434" s="46"/>
    </row>
    <row r="435" spans="1:13" ht="12.75" hidden="1" customHeight="1" x14ac:dyDescent="0.2">
      <c r="B435" s="35" t="s">
        <v>905</v>
      </c>
    </row>
    <row r="436" spans="1:13" ht="74.25" hidden="1" customHeight="1" x14ac:dyDescent="0.2">
      <c r="A436" s="56" t="s">
        <v>1039</v>
      </c>
      <c r="B436" s="35" t="s">
        <v>767</v>
      </c>
      <c r="C436" s="56" t="s">
        <v>679</v>
      </c>
      <c r="D436" s="68">
        <v>1.1399999999999999</v>
      </c>
      <c r="E436" s="65">
        <v>1880.88</v>
      </c>
      <c r="F436" s="65">
        <v>2144.1999999999998</v>
      </c>
      <c r="G436" s="68">
        <v>1.06</v>
      </c>
      <c r="H436" s="65">
        <v>1993.73</v>
      </c>
      <c r="I436" s="5">
        <f>IF(D436-G436&gt;0,D436-G436,0)</f>
        <v>7.9999999999999793E-2</v>
      </c>
      <c r="J436" s="36">
        <f>I436*E436</f>
        <v>150.47</v>
      </c>
      <c r="K436" s="5">
        <f>IF(D436-G436&lt;0,G436-D436,0)</f>
        <v>0</v>
      </c>
      <c r="L436" s="36">
        <f>K436*E436</f>
        <v>0</v>
      </c>
      <c r="M436" s="46"/>
    </row>
    <row r="437" spans="1:13" ht="12.75" hidden="1" customHeight="1" x14ac:dyDescent="0.2">
      <c r="B437" s="35" t="s">
        <v>905</v>
      </c>
    </row>
    <row r="438" spans="1:13" ht="53.25" hidden="1" customHeight="1" x14ac:dyDescent="0.2">
      <c r="A438" s="56" t="s">
        <v>509</v>
      </c>
      <c r="B438" s="35" t="s">
        <v>723</v>
      </c>
      <c r="C438" s="56" t="s">
        <v>1038</v>
      </c>
      <c r="D438" s="68">
        <v>16.079999999999998</v>
      </c>
      <c r="E438" s="65">
        <v>162.38</v>
      </c>
      <c r="F438" s="65">
        <v>2611.0700000000002</v>
      </c>
      <c r="G438" s="68">
        <v>24.44</v>
      </c>
      <c r="H438" s="65">
        <v>3968.57</v>
      </c>
      <c r="I438" s="5">
        <f>IF(D438-G438&gt;0,D438-G438,0)</f>
        <v>0</v>
      </c>
      <c r="J438" s="36">
        <f>I438*E438</f>
        <v>0</v>
      </c>
      <c r="K438" s="5">
        <f>IF(D438-G438&lt;0,G438-D438,0)</f>
        <v>8.36</v>
      </c>
      <c r="L438" s="36">
        <f>K438*E438</f>
        <v>1357.5</v>
      </c>
      <c r="M438" s="46"/>
    </row>
    <row r="439" spans="1:13" ht="12.75" hidden="1" customHeight="1" x14ac:dyDescent="0.2">
      <c r="B439" s="62" t="s">
        <v>598</v>
      </c>
      <c r="F439" s="27">
        <v>16793.63</v>
      </c>
      <c r="H439" s="27">
        <v>18212.03</v>
      </c>
    </row>
    <row r="440" spans="1:13" ht="12.75" hidden="1" customHeight="1" x14ac:dyDescent="0.2">
      <c r="B440" s="62" t="s">
        <v>77</v>
      </c>
    </row>
    <row r="441" spans="1:13" ht="12.75" hidden="1" customHeight="1" x14ac:dyDescent="0.2">
      <c r="B441" s="62" t="s">
        <v>606</v>
      </c>
      <c r="F441" s="27">
        <v>1668.38</v>
      </c>
      <c r="H441" s="27">
        <v>0</v>
      </c>
    </row>
    <row r="442" spans="1:13" ht="12.75" hidden="1" customHeight="1" x14ac:dyDescent="0.2">
      <c r="B442" s="62" t="s">
        <v>358</v>
      </c>
    </row>
    <row r="443" spans="1:13" ht="12.75" hidden="1" customHeight="1" x14ac:dyDescent="0.2"/>
    <row r="444" spans="1:13" ht="63.75" hidden="1" customHeight="1" x14ac:dyDescent="0.2">
      <c r="A444" s="56" t="s">
        <v>416</v>
      </c>
      <c r="B444" s="35" t="s">
        <v>153</v>
      </c>
      <c r="C444" s="56" t="s">
        <v>698</v>
      </c>
      <c r="D444" s="68">
        <v>2</v>
      </c>
      <c r="E444" s="65">
        <v>247.77</v>
      </c>
      <c r="F444" s="65">
        <v>495.54</v>
      </c>
      <c r="G444" s="68">
        <v>2</v>
      </c>
      <c r="H444" s="65">
        <v>495.54</v>
      </c>
      <c r="I444" s="5">
        <f t="shared" ref="I444:I445" si="116">IF(D444-G444&gt;0,D444-G444,0)</f>
        <v>0</v>
      </c>
      <c r="J444" s="36">
        <f t="shared" ref="J444:J445" si="117">I444*E444</f>
        <v>0</v>
      </c>
      <c r="K444" s="5">
        <f t="shared" ref="K444:K445" si="118">IF(D444-G444&lt;0,G444-D444,0)</f>
        <v>0</v>
      </c>
      <c r="L444" s="36">
        <f t="shared" ref="L444:L445" si="119">K444*E444</f>
        <v>0</v>
      </c>
      <c r="M444" s="46"/>
    </row>
    <row r="445" spans="1:13" ht="63.75" hidden="1" customHeight="1" x14ac:dyDescent="0.2">
      <c r="A445" s="56" t="s">
        <v>24</v>
      </c>
      <c r="B445" s="35" t="s">
        <v>1074</v>
      </c>
      <c r="C445" s="56" t="s">
        <v>698</v>
      </c>
      <c r="D445" s="68">
        <v>2</v>
      </c>
      <c r="E445" s="65">
        <v>145.19</v>
      </c>
      <c r="F445" s="65">
        <v>290.38</v>
      </c>
      <c r="G445" s="68">
        <v>2</v>
      </c>
      <c r="H445" s="65">
        <v>290.38</v>
      </c>
      <c r="I445" s="5">
        <f t="shared" si="116"/>
        <v>0</v>
      </c>
      <c r="J445" s="36">
        <f t="shared" si="117"/>
        <v>0</v>
      </c>
      <c r="K445" s="5">
        <f t="shared" si="118"/>
        <v>0</v>
      </c>
      <c r="L445" s="36">
        <f t="shared" si="119"/>
        <v>0</v>
      </c>
      <c r="M445" s="46"/>
    </row>
    <row r="446" spans="1:13" ht="12.75" hidden="1" customHeight="1" x14ac:dyDescent="0.2">
      <c r="B446" s="62" t="s">
        <v>892</v>
      </c>
      <c r="F446" s="27">
        <v>6991.04</v>
      </c>
      <c r="H446" s="27">
        <v>785.92</v>
      </c>
    </row>
    <row r="447" spans="1:13" ht="12.75" hidden="1" customHeight="1" x14ac:dyDescent="0.2">
      <c r="B447" s="62" t="s">
        <v>799</v>
      </c>
    </row>
    <row r="448" spans="1:13" ht="53.25" hidden="1" customHeight="1" x14ac:dyDescent="0.2">
      <c r="A448" s="56" t="s">
        <v>152</v>
      </c>
      <c r="B448" s="35" t="s">
        <v>787</v>
      </c>
      <c r="C448" s="56" t="s">
        <v>1038</v>
      </c>
      <c r="D448" s="68">
        <v>6.2</v>
      </c>
      <c r="E448" s="65">
        <v>164.09</v>
      </c>
      <c r="F448" s="65">
        <v>1017.36</v>
      </c>
      <c r="G448" s="68">
        <v>6.2</v>
      </c>
      <c r="H448" s="65">
        <v>1017.36</v>
      </c>
      <c r="I448" s="5">
        <f>IF(D448-G448&gt;0,D448-G448,0)</f>
        <v>0</v>
      </c>
      <c r="J448" s="36">
        <f>I448*E448</f>
        <v>0</v>
      </c>
      <c r="K448" s="5">
        <f>IF(D448-G448&lt;0,G448-D448,0)</f>
        <v>0</v>
      </c>
      <c r="L448" s="36">
        <f>K448*E448</f>
        <v>0</v>
      </c>
      <c r="M448" s="46"/>
    </row>
    <row r="449" spans="1:13" ht="12.75" hidden="1" customHeight="1" x14ac:dyDescent="0.2">
      <c r="B449" s="62" t="s">
        <v>792</v>
      </c>
      <c r="F449" s="27">
        <v>5814.3</v>
      </c>
      <c r="H449" s="27">
        <v>1017.36</v>
      </c>
    </row>
    <row r="450" spans="1:13" ht="12.75" hidden="1" customHeight="1" x14ac:dyDescent="0.2">
      <c r="B450" s="62" t="s">
        <v>177</v>
      </c>
    </row>
    <row r="451" spans="1:13" ht="63.75" hidden="1" customHeight="1" x14ac:dyDescent="0.2">
      <c r="A451" s="56" t="s">
        <v>712</v>
      </c>
      <c r="B451" s="35" t="s">
        <v>849</v>
      </c>
      <c r="C451" s="56" t="s">
        <v>839</v>
      </c>
      <c r="D451" s="68">
        <v>16</v>
      </c>
      <c r="E451" s="65">
        <v>52.74</v>
      </c>
      <c r="F451" s="65">
        <v>843.84</v>
      </c>
      <c r="G451" s="68">
        <v>16</v>
      </c>
      <c r="H451" s="65">
        <v>843.84</v>
      </c>
      <c r="I451" s="5">
        <f>IF(D451-G451&gt;0,D451-G451,0)</f>
        <v>0</v>
      </c>
      <c r="J451" s="36">
        <f>I451*E451</f>
        <v>0</v>
      </c>
      <c r="K451" s="5">
        <f>IF(D451-G451&lt;0,G451-D451,0)</f>
        <v>0</v>
      </c>
      <c r="L451" s="36">
        <f>K451*E451</f>
        <v>0</v>
      </c>
      <c r="M451" s="46"/>
    </row>
    <row r="452" spans="1:13" ht="12.75" hidden="1" customHeight="1" x14ac:dyDescent="0.2">
      <c r="B452" s="35" t="s">
        <v>496</v>
      </c>
    </row>
    <row r="453" spans="1:13" ht="12.75" hidden="1" customHeight="1" x14ac:dyDescent="0.2">
      <c r="B453" s="62" t="s">
        <v>765</v>
      </c>
      <c r="F453" s="27">
        <v>23705.4</v>
      </c>
      <c r="H453" s="27">
        <v>843.84</v>
      </c>
    </row>
    <row r="454" spans="1:13" ht="12.75" hidden="1" customHeight="1" x14ac:dyDescent="0.2">
      <c r="B454" s="62" t="s">
        <v>819</v>
      </c>
    </row>
    <row r="455" spans="1:13" ht="63.75" hidden="1" customHeight="1" x14ac:dyDescent="0.2">
      <c r="A455" s="56" t="s">
        <v>82</v>
      </c>
      <c r="B455" s="35" t="s">
        <v>635</v>
      </c>
      <c r="C455" s="56" t="s">
        <v>698</v>
      </c>
      <c r="D455" s="68">
        <v>4</v>
      </c>
      <c r="E455" s="65">
        <v>4611.8500000000004</v>
      </c>
      <c r="F455" s="65">
        <v>18447.400000000001</v>
      </c>
      <c r="G455" s="68">
        <v>2</v>
      </c>
      <c r="H455" s="65">
        <v>9223.7000000000007</v>
      </c>
      <c r="I455" s="5">
        <f>IF(D455-G455&gt;0,D455-G455,0)</f>
        <v>2</v>
      </c>
      <c r="J455" s="36">
        <f>I455*E455</f>
        <v>9223.7000000000007</v>
      </c>
      <c r="K455" s="5">
        <f>IF(D455-G455&lt;0,G455-D455,0)</f>
        <v>0</v>
      </c>
      <c r="L455" s="36">
        <f>K455*E455</f>
        <v>0</v>
      </c>
      <c r="M455" s="46"/>
    </row>
    <row r="456" spans="1:13" ht="63.75" hidden="1" customHeight="1" x14ac:dyDescent="0.2">
      <c r="B456" s="35" t="s">
        <v>431</v>
      </c>
    </row>
    <row r="457" spans="1:13" ht="63.75" hidden="1" customHeight="1" x14ac:dyDescent="0.2">
      <c r="B457" s="35" t="s">
        <v>40</v>
      </c>
    </row>
    <row r="458" spans="1:13" ht="12.75" hidden="1" customHeight="1" x14ac:dyDescent="0.2"/>
    <row r="459" spans="1:13" ht="63.75" hidden="1" customHeight="1" x14ac:dyDescent="0.2">
      <c r="A459" s="56" t="s">
        <v>229</v>
      </c>
      <c r="B459" s="35" t="s">
        <v>668</v>
      </c>
      <c r="C459" s="56" t="s">
        <v>1038</v>
      </c>
      <c r="D459" s="68">
        <v>0</v>
      </c>
      <c r="E459" s="65">
        <v>962.73</v>
      </c>
      <c r="F459" s="65">
        <v>0</v>
      </c>
      <c r="G459" s="68">
        <v>5.95</v>
      </c>
      <c r="H459" s="65">
        <v>5728.24</v>
      </c>
      <c r="I459" s="5">
        <f>IF(D459-G459&gt;0,D459-G459,0)</f>
        <v>0</v>
      </c>
      <c r="J459" s="36">
        <f>I459*E459</f>
        <v>0</v>
      </c>
      <c r="K459" s="5">
        <f>IF(D459-G459&lt;0,G459-D459,0)</f>
        <v>5.95</v>
      </c>
      <c r="L459" s="36">
        <f>K459*E459</f>
        <v>5728.24</v>
      </c>
      <c r="M459" s="46"/>
    </row>
    <row r="460" spans="1:13" ht="21.75" hidden="1" customHeight="1" x14ac:dyDescent="0.2">
      <c r="B460" s="35" t="s">
        <v>807</v>
      </c>
    </row>
    <row r="461" spans="1:13" ht="63.75" hidden="1" customHeight="1" x14ac:dyDescent="0.2">
      <c r="A461" s="56" t="s">
        <v>221</v>
      </c>
      <c r="B461" s="35" t="s">
        <v>740</v>
      </c>
      <c r="C461" s="56" t="s">
        <v>698</v>
      </c>
      <c r="D461" s="68">
        <v>0</v>
      </c>
      <c r="E461" s="65">
        <v>2703.63</v>
      </c>
      <c r="F461" s="65">
        <v>0</v>
      </c>
      <c r="G461" s="68">
        <v>2</v>
      </c>
      <c r="H461" s="65">
        <v>5407.26</v>
      </c>
      <c r="I461" s="5">
        <f>IF(D461-G461&gt;0,D461-G461,0)</f>
        <v>0</v>
      </c>
      <c r="J461" s="36">
        <f>I461*E461</f>
        <v>0</v>
      </c>
      <c r="K461" s="5">
        <f>IF(D461-G461&lt;0,G461-D461,0)</f>
        <v>2</v>
      </c>
      <c r="L461" s="36">
        <f>K461*E461</f>
        <v>5407.26</v>
      </c>
      <c r="M461" s="46"/>
    </row>
    <row r="462" spans="1:13" ht="21.75" hidden="1" customHeight="1" x14ac:dyDescent="0.2">
      <c r="B462" s="35" t="s">
        <v>409</v>
      </c>
    </row>
    <row r="463" spans="1:13" ht="12.75" hidden="1" customHeight="1" x14ac:dyDescent="0.2">
      <c r="B463" s="62" t="s">
        <v>937</v>
      </c>
      <c r="F463" s="27">
        <v>29221.84</v>
      </c>
      <c r="H463" s="27">
        <v>20359.2</v>
      </c>
    </row>
    <row r="464" spans="1:13" ht="12.75" hidden="1" customHeight="1" x14ac:dyDescent="0.2">
      <c r="B464" s="62" t="s">
        <v>100</v>
      </c>
      <c r="F464" s="27">
        <v>109838.78</v>
      </c>
      <c r="H464" s="27">
        <v>55428.43</v>
      </c>
    </row>
    <row r="465" spans="1:13" ht="12.75" hidden="1" customHeight="1" x14ac:dyDescent="0.2">
      <c r="B465" s="62" t="s">
        <v>521</v>
      </c>
    </row>
    <row r="466" spans="1:13" ht="12.75" hidden="1" customHeight="1" x14ac:dyDescent="0.2">
      <c r="B466" s="62" t="s">
        <v>53</v>
      </c>
    </row>
    <row r="467" spans="1:13" ht="12.75" hidden="1" customHeight="1" x14ac:dyDescent="0.2">
      <c r="B467" s="62" t="s">
        <v>77</v>
      </c>
    </row>
    <row r="468" spans="1:13" ht="63.75" hidden="1" customHeight="1" x14ac:dyDescent="0.2">
      <c r="A468" s="56" t="s">
        <v>696</v>
      </c>
      <c r="B468" s="35" t="s">
        <v>642</v>
      </c>
      <c r="C468" s="56" t="s">
        <v>698</v>
      </c>
      <c r="D468" s="68">
        <v>0</v>
      </c>
      <c r="E468" s="65">
        <v>21391.69</v>
      </c>
      <c r="F468" s="65">
        <v>0</v>
      </c>
      <c r="G468" s="68">
        <v>2</v>
      </c>
      <c r="H468" s="65">
        <v>42783.38</v>
      </c>
      <c r="I468" s="5">
        <f>IF(D468-G468&gt;0,D468-G468,0)</f>
        <v>0</v>
      </c>
      <c r="J468" s="36">
        <f>I468*E468</f>
        <v>0</v>
      </c>
      <c r="K468" s="5">
        <f>IF(D468-G468&lt;0,G468-D468,0)</f>
        <v>2</v>
      </c>
      <c r="L468" s="36">
        <f>K468*E468</f>
        <v>42783.38</v>
      </c>
      <c r="M468" s="46"/>
    </row>
    <row r="469" spans="1:13" ht="32.25" hidden="1" customHeight="1" x14ac:dyDescent="0.2">
      <c r="B469" s="35" t="s">
        <v>80</v>
      </c>
    </row>
    <row r="470" spans="1:13" ht="74.25" hidden="1" customHeight="1" x14ac:dyDescent="0.2">
      <c r="A470" s="56" t="s">
        <v>337</v>
      </c>
      <c r="B470" s="35" t="s">
        <v>667</v>
      </c>
      <c r="C470" s="56" t="s">
        <v>1049</v>
      </c>
      <c r="D470" s="68">
        <v>0</v>
      </c>
      <c r="E470" s="65">
        <v>1703.41</v>
      </c>
      <c r="F470" s="65">
        <v>0</v>
      </c>
      <c r="G470" s="68">
        <v>80.23</v>
      </c>
      <c r="H470" s="65">
        <v>136664.57999999999</v>
      </c>
      <c r="I470" s="5">
        <f>IF(D470-G470&gt;0,D470-G470,0)</f>
        <v>0</v>
      </c>
      <c r="J470" s="36">
        <f>I470*E470</f>
        <v>0</v>
      </c>
      <c r="K470" s="5">
        <f>IF(D470-G470&lt;0,G470-D470,0)</f>
        <v>80.23</v>
      </c>
      <c r="L470" s="36">
        <f>K470*E470</f>
        <v>136664.57999999999</v>
      </c>
      <c r="M470" s="46"/>
    </row>
    <row r="471" spans="1:13" ht="12.75" hidden="1" customHeight="1" x14ac:dyDescent="0.2">
      <c r="B471" s="35" t="s">
        <v>31</v>
      </c>
    </row>
    <row r="472" spans="1:13" ht="12.75" hidden="1" customHeight="1" x14ac:dyDescent="0.2">
      <c r="B472" s="62" t="s">
        <v>606</v>
      </c>
      <c r="F472" s="27">
        <v>9488.02</v>
      </c>
      <c r="H472" s="27">
        <v>234876.39</v>
      </c>
    </row>
    <row r="473" spans="1:13" ht="12.75" hidden="1" customHeight="1" x14ac:dyDescent="0.2">
      <c r="B473" s="62" t="s">
        <v>819</v>
      </c>
    </row>
    <row r="474" spans="1:13" ht="63.75" hidden="1" customHeight="1" x14ac:dyDescent="0.2">
      <c r="A474" s="56" t="s">
        <v>736</v>
      </c>
      <c r="B474" s="35" t="s">
        <v>1011</v>
      </c>
      <c r="C474" s="56" t="s">
        <v>698</v>
      </c>
      <c r="D474" s="68">
        <v>35</v>
      </c>
      <c r="E474" s="65">
        <v>1515.3</v>
      </c>
      <c r="F474" s="65">
        <v>53035.5</v>
      </c>
      <c r="G474" s="68">
        <v>15</v>
      </c>
      <c r="H474" s="65">
        <v>22729.5</v>
      </c>
      <c r="I474" s="5">
        <f>IF(D474-G474&gt;0,D474-G474,0)</f>
        <v>20</v>
      </c>
      <c r="J474" s="36">
        <f>I474*E474</f>
        <v>30306</v>
      </c>
      <c r="K474" s="5">
        <f>IF(D474-G474&lt;0,G474-D474,0)</f>
        <v>0</v>
      </c>
      <c r="L474" s="36">
        <f>K474*E474</f>
        <v>0</v>
      </c>
      <c r="M474" s="46"/>
    </row>
    <row r="475" spans="1:13" ht="12.75" hidden="1" customHeight="1" x14ac:dyDescent="0.2"/>
    <row r="476" spans="1:13" ht="12.75" hidden="1" customHeight="1" x14ac:dyDescent="0.2">
      <c r="B476" s="35" t="s">
        <v>323</v>
      </c>
    </row>
    <row r="477" spans="1:13" ht="63.75" hidden="1" customHeight="1" x14ac:dyDescent="0.2">
      <c r="A477" s="56" t="s">
        <v>375</v>
      </c>
      <c r="B477" s="35" t="s">
        <v>818</v>
      </c>
      <c r="C477" s="56" t="s">
        <v>698</v>
      </c>
      <c r="D477" s="68">
        <v>35</v>
      </c>
      <c r="E477" s="65">
        <v>657.75</v>
      </c>
      <c r="F477" s="65">
        <v>23021.25</v>
      </c>
      <c r="G477" s="68">
        <v>8</v>
      </c>
      <c r="H477" s="65">
        <v>5262</v>
      </c>
      <c r="I477" s="5">
        <f>IF(D477-G477&gt;0,D477-G477,0)</f>
        <v>27</v>
      </c>
      <c r="J477" s="36">
        <f>I477*E477</f>
        <v>17759.25</v>
      </c>
      <c r="K477" s="5">
        <f>IF(D477-G477&lt;0,G477-D477,0)</f>
        <v>0</v>
      </c>
      <c r="L477" s="36">
        <f>K477*E477</f>
        <v>0</v>
      </c>
      <c r="M477" s="46"/>
    </row>
    <row r="478" spans="1:13" ht="53.25" hidden="1" customHeight="1" x14ac:dyDescent="0.2">
      <c r="B478" s="35" t="s">
        <v>138</v>
      </c>
    </row>
    <row r="479" spans="1:13" ht="63.75" hidden="1" customHeight="1" x14ac:dyDescent="0.2">
      <c r="A479" s="56" t="s">
        <v>827</v>
      </c>
      <c r="B479" s="35" t="s">
        <v>178</v>
      </c>
      <c r="C479" s="56" t="s">
        <v>698</v>
      </c>
      <c r="D479" s="68">
        <v>0</v>
      </c>
      <c r="E479" s="65">
        <v>231.68</v>
      </c>
      <c r="F479" s="65">
        <v>0</v>
      </c>
      <c r="G479" s="68">
        <v>120</v>
      </c>
      <c r="H479" s="65">
        <v>27801.599999999999</v>
      </c>
      <c r="I479" s="5">
        <f t="shared" ref="I479:I483" si="120">IF(D479-G479&gt;0,D479-G479,0)</f>
        <v>0</v>
      </c>
      <c r="J479" s="36">
        <f t="shared" ref="J479:J483" si="121">I479*E479</f>
        <v>0</v>
      </c>
      <c r="K479" s="5">
        <f t="shared" ref="K479:K483" si="122">IF(D479-G479&lt;0,G479-D479,0)</f>
        <v>120</v>
      </c>
      <c r="L479" s="36">
        <f t="shared" ref="L479:L483" si="123">K479*E479</f>
        <v>27801.599999999999</v>
      </c>
      <c r="M479" s="46"/>
    </row>
    <row r="480" spans="1:13" ht="63.75" hidden="1" customHeight="1" x14ac:dyDescent="0.2">
      <c r="A480" s="56" t="s">
        <v>194</v>
      </c>
      <c r="B480" s="35" t="s">
        <v>863</v>
      </c>
      <c r="C480" s="56" t="s">
        <v>698</v>
      </c>
      <c r="D480" s="68">
        <v>0</v>
      </c>
      <c r="E480" s="65">
        <v>296.55</v>
      </c>
      <c r="F480" s="65">
        <v>0</v>
      </c>
      <c r="G480" s="68">
        <v>14</v>
      </c>
      <c r="H480" s="65">
        <v>4151.7</v>
      </c>
      <c r="I480" s="5">
        <f t="shared" si="120"/>
        <v>0</v>
      </c>
      <c r="J480" s="36">
        <f t="shared" si="121"/>
        <v>0</v>
      </c>
      <c r="K480" s="5">
        <f t="shared" si="122"/>
        <v>14</v>
      </c>
      <c r="L480" s="36">
        <f t="shared" si="123"/>
        <v>4151.7</v>
      </c>
      <c r="M480" s="46"/>
    </row>
    <row r="481" spans="1:13" ht="63.75" hidden="1" customHeight="1" x14ac:dyDescent="0.2">
      <c r="A481" s="56" t="s">
        <v>943</v>
      </c>
      <c r="B481" s="35" t="s">
        <v>1006</v>
      </c>
      <c r="C481" s="56" t="s">
        <v>698</v>
      </c>
      <c r="D481" s="68">
        <v>0</v>
      </c>
      <c r="E481" s="65">
        <v>482.3</v>
      </c>
      <c r="F481" s="65">
        <v>0</v>
      </c>
      <c r="G481" s="68">
        <v>2</v>
      </c>
      <c r="H481" s="65">
        <v>964.6</v>
      </c>
      <c r="I481" s="5">
        <f t="shared" si="120"/>
        <v>0</v>
      </c>
      <c r="J481" s="36">
        <f t="shared" si="121"/>
        <v>0</v>
      </c>
      <c r="K481" s="5">
        <f t="shared" si="122"/>
        <v>2</v>
      </c>
      <c r="L481" s="36">
        <f t="shared" si="123"/>
        <v>964.6</v>
      </c>
      <c r="M481" s="46"/>
    </row>
    <row r="482" spans="1:13" ht="63.75" hidden="1" customHeight="1" x14ac:dyDescent="0.2">
      <c r="A482" s="56" t="s">
        <v>569</v>
      </c>
      <c r="B482" s="35" t="s">
        <v>718</v>
      </c>
      <c r="C482" s="56" t="s">
        <v>698</v>
      </c>
      <c r="D482" s="68">
        <v>0</v>
      </c>
      <c r="E482" s="65">
        <v>810.45</v>
      </c>
      <c r="F482" s="65">
        <v>0</v>
      </c>
      <c r="G482" s="68">
        <v>2</v>
      </c>
      <c r="H482" s="65">
        <v>1620.9</v>
      </c>
      <c r="I482" s="5">
        <f t="shared" si="120"/>
        <v>0</v>
      </c>
      <c r="J482" s="36">
        <f t="shared" si="121"/>
        <v>0</v>
      </c>
      <c r="K482" s="5">
        <f t="shared" si="122"/>
        <v>2</v>
      </c>
      <c r="L482" s="36">
        <f t="shared" si="123"/>
        <v>1620.9</v>
      </c>
      <c r="M482" s="46"/>
    </row>
    <row r="483" spans="1:13" ht="63.75" hidden="1" customHeight="1" x14ac:dyDescent="0.2">
      <c r="A483" s="56" t="s">
        <v>781</v>
      </c>
      <c r="B483" s="35" t="s">
        <v>608</v>
      </c>
      <c r="C483" s="56" t="s">
        <v>698</v>
      </c>
      <c r="D483" s="68">
        <v>0</v>
      </c>
      <c r="E483" s="65">
        <v>330.89</v>
      </c>
      <c r="F483" s="65">
        <v>0</v>
      </c>
      <c r="G483" s="68">
        <v>149</v>
      </c>
      <c r="H483" s="65">
        <v>49302.61</v>
      </c>
      <c r="I483" s="5">
        <f t="shared" si="120"/>
        <v>0</v>
      </c>
      <c r="J483" s="36">
        <f t="shared" si="121"/>
        <v>0</v>
      </c>
      <c r="K483" s="5">
        <f t="shared" si="122"/>
        <v>149</v>
      </c>
      <c r="L483" s="36">
        <f t="shared" si="123"/>
        <v>49302.61</v>
      </c>
      <c r="M483" s="46"/>
    </row>
    <row r="484" spans="1:13" ht="12.75" hidden="1" customHeight="1" x14ac:dyDescent="0.2">
      <c r="B484" s="62" t="s">
        <v>937</v>
      </c>
      <c r="F484" s="27">
        <v>76056.75</v>
      </c>
      <c r="H484" s="27">
        <v>111832.91</v>
      </c>
    </row>
    <row r="485" spans="1:13" ht="12.75" hidden="1" customHeight="1" x14ac:dyDescent="0.2">
      <c r="B485" s="62" t="s">
        <v>1070</v>
      </c>
      <c r="F485" s="27">
        <v>85544.77</v>
      </c>
      <c r="H485" s="27">
        <v>291280.87</v>
      </c>
    </row>
    <row r="486" spans="1:13" ht="12.75" hidden="1" customHeight="1" x14ac:dyDescent="0.2">
      <c r="B486" s="62" t="s">
        <v>893</v>
      </c>
    </row>
    <row r="487" spans="1:13" ht="12.75" hidden="1" customHeight="1" x14ac:dyDescent="0.2"/>
    <row r="488" spans="1:13" ht="12.75" hidden="1" customHeight="1" x14ac:dyDescent="0.2">
      <c r="B488" s="62" t="s">
        <v>819</v>
      </c>
    </row>
    <row r="489" spans="1:13" ht="12.75" hidden="1" customHeight="1" x14ac:dyDescent="0.2">
      <c r="B489" s="62" t="s">
        <v>937</v>
      </c>
      <c r="F489" s="27">
        <v>155874.42000000001</v>
      </c>
      <c r="H489" s="27">
        <v>0</v>
      </c>
    </row>
    <row r="490" spans="1:13" ht="12.75" hidden="1" customHeight="1" x14ac:dyDescent="0.2">
      <c r="B490" s="62" t="s">
        <v>189</v>
      </c>
      <c r="F490" s="27">
        <v>155874.42000000001</v>
      </c>
      <c r="H490" s="27">
        <v>0</v>
      </c>
    </row>
    <row r="491" spans="1:13" ht="12.75" hidden="1" customHeight="1" x14ac:dyDescent="0.2">
      <c r="B491" s="62" t="s">
        <v>495</v>
      </c>
      <c r="F491" s="27">
        <v>241419.19</v>
      </c>
      <c r="H491" s="27">
        <v>291280.87</v>
      </c>
    </row>
    <row r="492" spans="1:13" ht="12.75" hidden="1" customHeight="1" x14ac:dyDescent="0.2">
      <c r="B492" s="62" t="s">
        <v>176</v>
      </c>
    </row>
    <row r="493" spans="1:13" ht="12.75" hidden="1" customHeight="1" x14ac:dyDescent="0.2">
      <c r="B493" s="62" t="s">
        <v>176</v>
      </c>
    </row>
    <row r="494" spans="1:13" ht="12.75" hidden="1" customHeight="1" x14ac:dyDescent="0.2">
      <c r="B494" s="62" t="s">
        <v>1053</v>
      </c>
    </row>
    <row r="495" spans="1:13" ht="63.75" hidden="1" customHeight="1" x14ac:dyDescent="0.2">
      <c r="A495" s="56" t="s">
        <v>328</v>
      </c>
      <c r="B495" s="35" t="s">
        <v>572</v>
      </c>
      <c r="C495" s="56" t="s">
        <v>679</v>
      </c>
      <c r="D495" s="68">
        <v>115.64</v>
      </c>
      <c r="E495" s="65">
        <v>74.239999999999995</v>
      </c>
      <c r="F495" s="65">
        <v>8585.11</v>
      </c>
      <c r="G495" s="68">
        <v>58.41</v>
      </c>
      <c r="H495" s="65">
        <v>4336.3599999999997</v>
      </c>
      <c r="I495" s="5">
        <f>IF(D495-G495&gt;0,D495-G495,0)</f>
        <v>57.23</v>
      </c>
      <c r="J495" s="36">
        <f>I495*E495</f>
        <v>4248.76</v>
      </c>
      <c r="K495" s="5">
        <f>IF(D495-G495&lt;0,G495-D495,0)</f>
        <v>0</v>
      </c>
      <c r="L495" s="36">
        <f>K495*E495</f>
        <v>0</v>
      </c>
      <c r="M495" s="46"/>
    </row>
    <row r="496" spans="1:13" ht="32.25" hidden="1" customHeight="1" x14ac:dyDescent="0.2">
      <c r="B496" s="35" t="s">
        <v>579</v>
      </c>
    </row>
    <row r="497" spans="1:13" ht="63.75" hidden="1" customHeight="1" x14ac:dyDescent="0.2">
      <c r="A497" s="56" t="s">
        <v>1030</v>
      </c>
      <c r="B497" s="35" t="s">
        <v>651</v>
      </c>
      <c r="C497" s="56" t="s">
        <v>679</v>
      </c>
      <c r="D497" s="68">
        <v>30.76</v>
      </c>
      <c r="E497" s="65">
        <v>61.84</v>
      </c>
      <c r="F497" s="65">
        <v>1902.2</v>
      </c>
      <c r="G497" s="68">
        <v>15.85</v>
      </c>
      <c r="H497" s="65">
        <v>980.16</v>
      </c>
      <c r="I497" s="5">
        <f>IF(D497-G497&gt;0,D497-G497,0)</f>
        <v>14.91</v>
      </c>
      <c r="J497" s="36">
        <f>I497*E497</f>
        <v>922.03</v>
      </c>
      <c r="K497" s="5">
        <f>IF(D497-G497&lt;0,G497-D497,0)</f>
        <v>0</v>
      </c>
      <c r="L497" s="36">
        <f>K497*E497</f>
        <v>0</v>
      </c>
      <c r="M497" s="46"/>
    </row>
    <row r="498" spans="1:13" ht="53.25" hidden="1" customHeight="1" x14ac:dyDescent="0.2">
      <c r="B498" s="35" t="s">
        <v>145</v>
      </c>
    </row>
    <row r="499" spans="1:13" ht="53.25" hidden="1" customHeight="1" x14ac:dyDescent="0.2">
      <c r="A499" s="56" t="s">
        <v>79</v>
      </c>
      <c r="B499" s="35" t="s">
        <v>969</v>
      </c>
      <c r="C499" s="56" t="s">
        <v>679</v>
      </c>
      <c r="D499" s="68">
        <v>179.4</v>
      </c>
      <c r="E499" s="65">
        <v>51.05</v>
      </c>
      <c r="F499" s="65">
        <v>9158.3700000000008</v>
      </c>
      <c r="G499" s="68">
        <v>55.33</v>
      </c>
      <c r="H499" s="65">
        <v>2824.6</v>
      </c>
      <c r="I499" s="5">
        <f t="shared" ref="I499:I500" si="124">IF(D499-G499&gt;0,D499-G499,0)</f>
        <v>124.07</v>
      </c>
      <c r="J499" s="36">
        <f t="shared" ref="J499:J500" si="125">I499*E499</f>
        <v>6333.77</v>
      </c>
      <c r="K499" s="5">
        <f t="shared" ref="K499:K500" si="126">IF(D499-G499&lt;0,G499-D499,0)</f>
        <v>0</v>
      </c>
      <c r="L499" s="36">
        <f t="shared" ref="L499:L500" si="127">K499*E499</f>
        <v>0</v>
      </c>
      <c r="M499" s="46"/>
    </row>
    <row r="500" spans="1:13" ht="63.75" hidden="1" customHeight="1" x14ac:dyDescent="0.2">
      <c r="A500" s="56" t="s">
        <v>808</v>
      </c>
      <c r="B500" s="35" t="s">
        <v>724</v>
      </c>
      <c r="C500" s="56" t="s">
        <v>624</v>
      </c>
      <c r="D500" s="68">
        <v>1794</v>
      </c>
      <c r="E500" s="65">
        <v>5.51</v>
      </c>
      <c r="F500" s="65">
        <v>9884.94</v>
      </c>
      <c r="G500" s="68">
        <v>55.33</v>
      </c>
      <c r="H500" s="65">
        <v>304.87</v>
      </c>
      <c r="I500" s="5">
        <f t="shared" si="124"/>
        <v>1738.67</v>
      </c>
      <c r="J500" s="36">
        <f t="shared" si="125"/>
        <v>9580.07</v>
      </c>
      <c r="K500" s="5">
        <f t="shared" si="126"/>
        <v>0</v>
      </c>
      <c r="L500" s="36">
        <f t="shared" si="127"/>
        <v>0</v>
      </c>
      <c r="M500" s="46"/>
    </row>
    <row r="501" spans="1:13" ht="21.75" hidden="1" customHeight="1" x14ac:dyDescent="0.2">
      <c r="B501" s="35" t="s">
        <v>515</v>
      </c>
    </row>
    <row r="502" spans="1:13" ht="12.75" hidden="1" customHeight="1" x14ac:dyDescent="0.2">
      <c r="B502" s="62" t="s">
        <v>544</v>
      </c>
      <c r="F502" s="27">
        <v>42674.97</v>
      </c>
      <c r="H502" s="27">
        <v>8445.99</v>
      </c>
    </row>
    <row r="503" spans="1:13" ht="12.75" hidden="1" customHeight="1" x14ac:dyDescent="0.2">
      <c r="B503" s="62" t="s">
        <v>220</v>
      </c>
    </row>
    <row r="504" spans="1:13" ht="42.75" hidden="1" customHeight="1" x14ac:dyDescent="0.2">
      <c r="A504" s="56" t="s">
        <v>955</v>
      </c>
      <c r="B504" s="35" t="s">
        <v>830</v>
      </c>
      <c r="C504" s="56" t="s">
        <v>1038</v>
      </c>
      <c r="D504" s="68">
        <v>78.3</v>
      </c>
      <c r="E504" s="65">
        <v>92.51</v>
      </c>
      <c r="F504" s="65">
        <v>7243.53</v>
      </c>
      <c r="G504" s="68">
        <v>77.66</v>
      </c>
      <c r="H504" s="65">
        <v>7184.33</v>
      </c>
      <c r="I504" s="5">
        <f>IF(D504-G504&gt;0,D504-G504,0)</f>
        <v>0.64000000000000101</v>
      </c>
      <c r="J504" s="36">
        <f>I504*E504</f>
        <v>59.21</v>
      </c>
      <c r="K504" s="5">
        <f>IF(D504-G504&lt;0,G504-D504,0)</f>
        <v>0</v>
      </c>
      <c r="L504" s="36">
        <f>K504*E504</f>
        <v>0</v>
      </c>
      <c r="M504" s="46"/>
    </row>
    <row r="505" spans="1:13" ht="12.75" hidden="1" customHeight="1" x14ac:dyDescent="0.2"/>
    <row r="506" spans="1:13" ht="42.75" hidden="1" customHeight="1" x14ac:dyDescent="0.2">
      <c r="A506" s="56" t="s">
        <v>1063</v>
      </c>
      <c r="B506" s="35" t="s">
        <v>420</v>
      </c>
      <c r="C506" s="56" t="s">
        <v>679</v>
      </c>
      <c r="D506" s="68">
        <v>40</v>
      </c>
      <c r="E506" s="65">
        <v>118.98</v>
      </c>
      <c r="F506" s="65">
        <v>4759.2</v>
      </c>
      <c r="G506" s="68">
        <v>25.99</v>
      </c>
      <c r="H506" s="65">
        <v>3092.29</v>
      </c>
      <c r="I506" s="5">
        <f t="shared" ref="I506:I508" si="128">IF(D506-G506&gt;0,D506-G506,0)</f>
        <v>14.01</v>
      </c>
      <c r="J506" s="36">
        <f t="shared" ref="J506:J508" si="129">I506*E506</f>
        <v>1666.91</v>
      </c>
      <c r="K506" s="5">
        <f t="shared" ref="K506:K508" si="130">IF(D506-G506&lt;0,G506-D506,0)</f>
        <v>0</v>
      </c>
      <c r="L506" s="36">
        <f t="shared" ref="L506:L508" si="131">K506*E506</f>
        <v>0</v>
      </c>
      <c r="M506" s="46"/>
    </row>
    <row r="507" spans="1:13" ht="53.25" hidden="1" customHeight="1" x14ac:dyDescent="0.2">
      <c r="A507" s="56" t="s">
        <v>54</v>
      </c>
      <c r="B507" s="35" t="s">
        <v>362</v>
      </c>
      <c r="C507" s="56" t="s">
        <v>679</v>
      </c>
      <c r="D507" s="68">
        <v>40</v>
      </c>
      <c r="E507" s="65">
        <v>1574.96</v>
      </c>
      <c r="F507" s="65">
        <v>62998.400000000001</v>
      </c>
      <c r="G507" s="68">
        <v>25.99</v>
      </c>
      <c r="H507" s="65">
        <v>40933.21</v>
      </c>
      <c r="I507" s="5">
        <f t="shared" si="128"/>
        <v>14.01</v>
      </c>
      <c r="J507" s="36">
        <f t="shared" si="129"/>
        <v>22065.19</v>
      </c>
      <c r="K507" s="5">
        <f t="shared" si="130"/>
        <v>0</v>
      </c>
      <c r="L507" s="36">
        <f t="shared" si="131"/>
        <v>0</v>
      </c>
      <c r="M507" s="46"/>
    </row>
    <row r="508" spans="1:13" ht="74.25" hidden="1" customHeight="1" x14ac:dyDescent="0.2">
      <c r="A508" s="56" t="s">
        <v>219</v>
      </c>
      <c r="B508" s="35" t="s">
        <v>249</v>
      </c>
      <c r="C508" s="56" t="s">
        <v>101</v>
      </c>
      <c r="D508" s="68">
        <v>70.28</v>
      </c>
      <c r="E508" s="65">
        <v>24.66</v>
      </c>
      <c r="F508" s="65">
        <v>1733.1</v>
      </c>
      <c r="G508" s="68">
        <v>137.51</v>
      </c>
      <c r="H508" s="65">
        <v>3391</v>
      </c>
      <c r="I508" s="5">
        <f t="shared" si="128"/>
        <v>0</v>
      </c>
      <c r="J508" s="36">
        <f t="shared" si="129"/>
        <v>0</v>
      </c>
      <c r="K508" s="5">
        <f t="shared" si="130"/>
        <v>67.23</v>
      </c>
      <c r="L508" s="36">
        <f t="shared" si="131"/>
        <v>1657.89</v>
      </c>
      <c r="M508" s="46"/>
    </row>
    <row r="509" spans="1:13" ht="21.75" hidden="1" customHeight="1" x14ac:dyDescent="0.2">
      <c r="B509" s="35" t="s">
        <v>971</v>
      </c>
    </row>
    <row r="510" spans="1:13" ht="74.25" hidden="1" customHeight="1" x14ac:dyDescent="0.2">
      <c r="A510" s="56" t="s">
        <v>916</v>
      </c>
      <c r="B510" s="35" t="s">
        <v>1068</v>
      </c>
      <c r="C510" s="56" t="s">
        <v>708</v>
      </c>
      <c r="D510" s="68">
        <v>1676.34</v>
      </c>
      <c r="E510" s="65">
        <v>22.89</v>
      </c>
      <c r="F510" s="65">
        <v>38371.42</v>
      </c>
      <c r="G510" s="68">
        <v>2292.1799999999998</v>
      </c>
      <c r="H510" s="65">
        <v>52468</v>
      </c>
      <c r="I510" s="5">
        <f>IF(D510-G510&gt;0,D510-G510,0)</f>
        <v>0</v>
      </c>
      <c r="J510" s="36">
        <f>I510*E510</f>
        <v>0</v>
      </c>
      <c r="K510" s="5">
        <f>IF(D510-G510&lt;0,G510-D510,0)</f>
        <v>615.84</v>
      </c>
      <c r="L510" s="36">
        <f>K510*E510</f>
        <v>14096.58</v>
      </c>
      <c r="M510" s="46"/>
    </row>
    <row r="511" spans="1:13" ht="32.25" hidden="1" customHeight="1" x14ac:dyDescent="0.2">
      <c r="B511" s="35" t="s">
        <v>591</v>
      </c>
    </row>
    <row r="512" spans="1:13" ht="63.75" hidden="1" customHeight="1" x14ac:dyDescent="0.2">
      <c r="A512" s="56" t="s">
        <v>247</v>
      </c>
      <c r="B512" s="35" t="s">
        <v>388</v>
      </c>
      <c r="C512" s="56" t="s">
        <v>1038</v>
      </c>
      <c r="D512" s="68">
        <v>239.4</v>
      </c>
      <c r="E512" s="65">
        <v>204.09</v>
      </c>
      <c r="F512" s="65">
        <v>48859.15</v>
      </c>
      <c r="G512" s="68">
        <v>142.66999999999999</v>
      </c>
      <c r="H512" s="65">
        <v>29117.52</v>
      </c>
      <c r="I512" s="5">
        <f t="shared" ref="I512:I513" si="132">IF(D512-G512&gt;0,D512-G512,0)</f>
        <v>96.73</v>
      </c>
      <c r="J512" s="36">
        <f t="shared" ref="J512:J513" si="133">I512*E512</f>
        <v>19741.63</v>
      </c>
      <c r="K512" s="5">
        <f t="shared" ref="K512:K513" si="134">IF(D512-G512&lt;0,G512-D512,0)</f>
        <v>0</v>
      </c>
      <c r="L512" s="36">
        <f t="shared" ref="L512:L513" si="135">K512*E512</f>
        <v>0</v>
      </c>
      <c r="M512" s="46"/>
    </row>
    <row r="513" spans="1:13" ht="63.75" hidden="1" customHeight="1" x14ac:dyDescent="0.2">
      <c r="A513" s="56" t="s">
        <v>739</v>
      </c>
      <c r="B513" s="35" t="s">
        <v>822</v>
      </c>
      <c r="C513" s="56" t="s">
        <v>1038</v>
      </c>
      <c r="D513" s="68">
        <v>38.72</v>
      </c>
      <c r="E513" s="65">
        <v>216.17</v>
      </c>
      <c r="F513" s="65">
        <v>8370.1</v>
      </c>
      <c r="G513" s="68">
        <v>61.26</v>
      </c>
      <c r="H513" s="65">
        <v>13242.57</v>
      </c>
      <c r="I513" s="5">
        <f t="shared" si="132"/>
        <v>0</v>
      </c>
      <c r="J513" s="36">
        <f t="shared" si="133"/>
        <v>0</v>
      </c>
      <c r="K513" s="5">
        <f t="shared" si="134"/>
        <v>22.54</v>
      </c>
      <c r="L513" s="36">
        <f t="shared" si="135"/>
        <v>4872.47</v>
      </c>
      <c r="M513" s="46"/>
    </row>
    <row r="514" spans="1:13" ht="12.75" hidden="1" customHeight="1" x14ac:dyDescent="0.2">
      <c r="B514" s="62" t="s">
        <v>805</v>
      </c>
      <c r="F514" s="27">
        <v>202451.4</v>
      </c>
      <c r="H514" s="27">
        <v>149428.92000000001</v>
      </c>
    </row>
    <row r="515" spans="1:13" ht="12.75" hidden="1" customHeight="1" x14ac:dyDescent="0.2">
      <c r="B515" s="62" t="s">
        <v>306</v>
      </c>
    </row>
    <row r="516" spans="1:13" ht="12.75" hidden="1" customHeight="1" x14ac:dyDescent="0.2">
      <c r="B516" s="62" t="s">
        <v>18</v>
      </c>
      <c r="F516" s="27">
        <v>78482.7</v>
      </c>
      <c r="H516" s="27">
        <v>0</v>
      </c>
    </row>
    <row r="517" spans="1:13" ht="12.75" hidden="1" customHeight="1" x14ac:dyDescent="0.2">
      <c r="B517" s="62" t="s">
        <v>16</v>
      </c>
    </row>
    <row r="518" spans="1:13" ht="12.75" hidden="1" customHeight="1" x14ac:dyDescent="0.2"/>
    <row r="519" spans="1:13" ht="12.75" hidden="1" customHeight="1" x14ac:dyDescent="0.2">
      <c r="B519" s="62" t="s">
        <v>598</v>
      </c>
      <c r="F519" s="27">
        <v>1551.09</v>
      </c>
      <c r="H519" s="27">
        <v>0</v>
      </c>
    </row>
    <row r="520" spans="1:13" ht="12.75" hidden="1" customHeight="1" x14ac:dyDescent="0.2">
      <c r="B520" s="62" t="s">
        <v>77</v>
      </c>
    </row>
    <row r="521" spans="1:13" ht="63.75" hidden="1" customHeight="1" x14ac:dyDescent="0.2">
      <c r="A521" s="56" t="s">
        <v>589</v>
      </c>
      <c r="B521" s="35" t="s">
        <v>260</v>
      </c>
      <c r="C521" s="56" t="s">
        <v>698</v>
      </c>
      <c r="D521" s="68">
        <v>2</v>
      </c>
      <c r="E521" s="65">
        <v>1120.01</v>
      </c>
      <c r="F521" s="65">
        <v>2240.02</v>
      </c>
      <c r="G521" s="68">
        <v>2</v>
      </c>
      <c r="H521" s="65">
        <v>2240.02</v>
      </c>
      <c r="I521" s="5">
        <f>IF(D521-G521&gt;0,D521-G521,0)</f>
        <v>0</v>
      </c>
      <c r="J521" s="36">
        <f>I521*E521</f>
        <v>0</v>
      </c>
      <c r="K521" s="5">
        <f>IF(D521-G521&lt;0,G521-D521,0)</f>
        <v>0</v>
      </c>
      <c r="L521" s="36">
        <f>K521*E521</f>
        <v>0</v>
      </c>
      <c r="M521" s="46"/>
    </row>
    <row r="522" spans="1:13" ht="12.75" hidden="1" customHeight="1" x14ac:dyDescent="0.2">
      <c r="B522" s="35" t="s">
        <v>543</v>
      </c>
    </row>
    <row r="523" spans="1:13" ht="63.75" hidden="1" customHeight="1" x14ac:dyDescent="0.2">
      <c r="A523" s="56" t="s">
        <v>241</v>
      </c>
      <c r="B523" s="35" t="s">
        <v>691</v>
      </c>
      <c r="C523" s="56" t="s">
        <v>698</v>
      </c>
      <c r="D523" s="68">
        <v>2</v>
      </c>
      <c r="E523" s="65">
        <v>253.07</v>
      </c>
      <c r="F523" s="65">
        <v>506.14</v>
      </c>
      <c r="G523" s="68">
        <v>2</v>
      </c>
      <c r="H523" s="65">
        <v>506.14</v>
      </c>
      <c r="I523" s="5">
        <f>IF(D523-G523&gt;0,D523-G523,0)</f>
        <v>0</v>
      </c>
      <c r="J523" s="36">
        <f>I523*E523</f>
        <v>0</v>
      </c>
      <c r="K523" s="5">
        <f>IF(D523-G523&lt;0,G523-D523,0)</f>
        <v>0</v>
      </c>
      <c r="L523" s="36">
        <f>K523*E523</f>
        <v>0</v>
      </c>
      <c r="M523" s="46"/>
    </row>
    <row r="524" spans="1:13" ht="12.75" hidden="1" customHeight="1" x14ac:dyDescent="0.2">
      <c r="B524" s="62" t="s">
        <v>606</v>
      </c>
      <c r="F524" s="27">
        <v>2774.62</v>
      </c>
      <c r="H524" s="27">
        <v>2746.16</v>
      </c>
    </row>
    <row r="525" spans="1:13" ht="12.75" hidden="1" customHeight="1" x14ac:dyDescent="0.2">
      <c r="B525" s="62" t="s">
        <v>634</v>
      </c>
    </row>
    <row r="526" spans="1:13" ht="63.75" hidden="1" customHeight="1" x14ac:dyDescent="0.2">
      <c r="A526" s="56" t="s">
        <v>585</v>
      </c>
      <c r="B526" s="35" t="s">
        <v>1078</v>
      </c>
      <c r="C526" s="56" t="s">
        <v>698</v>
      </c>
      <c r="D526" s="68">
        <v>2</v>
      </c>
      <c r="E526" s="65">
        <v>1573.33</v>
      </c>
      <c r="F526" s="65">
        <v>3146.66</v>
      </c>
      <c r="G526" s="68">
        <v>2</v>
      </c>
      <c r="H526" s="65">
        <v>3146.66</v>
      </c>
      <c r="I526" s="5">
        <f>IF(D526-G526&gt;0,D526-G526,0)</f>
        <v>0</v>
      </c>
      <c r="J526" s="36">
        <f>I526*E526</f>
        <v>0</v>
      </c>
      <c r="K526" s="5">
        <f>IF(D526-G526&lt;0,G526-D526,0)</f>
        <v>0</v>
      </c>
      <c r="L526" s="36">
        <f>K526*E526</f>
        <v>0</v>
      </c>
      <c r="M526" s="46"/>
    </row>
    <row r="527" spans="1:13" ht="12.75" hidden="1" customHeight="1" x14ac:dyDescent="0.2">
      <c r="B527" s="35" t="s">
        <v>63</v>
      </c>
    </row>
    <row r="528" spans="1:13" ht="12.75" hidden="1" customHeight="1" x14ac:dyDescent="0.2">
      <c r="B528" s="62" t="s">
        <v>614</v>
      </c>
      <c r="F528" s="27">
        <v>3146.66</v>
      </c>
      <c r="H528" s="27">
        <v>3146.66</v>
      </c>
    </row>
    <row r="529" spans="1:13" ht="12.75" hidden="1" customHeight="1" x14ac:dyDescent="0.2">
      <c r="B529" s="62" t="s">
        <v>177</v>
      </c>
    </row>
    <row r="530" spans="1:13" ht="12.75" hidden="1" customHeight="1" x14ac:dyDescent="0.2">
      <c r="B530" s="62" t="s">
        <v>765</v>
      </c>
      <c r="F530" s="27">
        <v>6027.32</v>
      </c>
      <c r="H530" s="27">
        <v>0</v>
      </c>
    </row>
    <row r="531" spans="1:13" ht="12.75" hidden="1" customHeight="1" x14ac:dyDescent="0.2">
      <c r="B531" s="62" t="s">
        <v>819</v>
      </c>
    </row>
    <row r="532" spans="1:13" ht="63.75" hidden="1" customHeight="1" x14ac:dyDescent="0.2">
      <c r="A532" s="56" t="s">
        <v>565</v>
      </c>
      <c r="B532" s="35" t="s">
        <v>859</v>
      </c>
      <c r="C532" s="56" t="s">
        <v>698</v>
      </c>
      <c r="D532" s="68">
        <v>2</v>
      </c>
      <c r="E532" s="65">
        <v>998.04</v>
      </c>
      <c r="F532" s="65">
        <v>1996.08</v>
      </c>
      <c r="G532" s="68">
        <v>2</v>
      </c>
      <c r="H532" s="65">
        <v>1996.08</v>
      </c>
      <c r="I532" s="5">
        <f>IF(D532-G532&gt;0,D532-G532,0)</f>
        <v>0</v>
      </c>
      <c r="J532" s="36">
        <f>I532*E532</f>
        <v>0</v>
      </c>
      <c r="K532" s="5">
        <f>IF(D532-G532&lt;0,G532-D532,0)</f>
        <v>0</v>
      </c>
      <c r="L532" s="36">
        <f>K532*E532</f>
        <v>0</v>
      </c>
      <c r="M532" s="46"/>
    </row>
    <row r="533" spans="1:13" ht="21.75" hidden="1" customHeight="1" x14ac:dyDescent="0.2">
      <c r="B533" s="35" t="s">
        <v>1067</v>
      </c>
    </row>
    <row r="534" spans="1:13" ht="63.75" hidden="1" customHeight="1" x14ac:dyDescent="0.2">
      <c r="A534" s="56" t="s">
        <v>1024</v>
      </c>
      <c r="B534" s="35" t="s">
        <v>355</v>
      </c>
      <c r="C534" s="56" t="s">
        <v>698</v>
      </c>
      <c r="D534" s="68">
        <v>4</v>
      </c>
      <c r="E534" s="65">
        <v>3071.65</v>
      </c>
      <c r="F534" s="65">
        <v>12286.6</v>
      </c>
      <c r="G534" s="68">
        <v>2</v>
      </c>
      <c r="H534" s="65">
        <v>6143.3</v>
      </c>
      <c r="I534" s="5">
        <f t="shared" ref="I534:I535" si="136">IF(D534-G534&gt;0,D534-G534,0)</f>
        <v>2</v>
      </c>
      <c r="J534" s="36">
        <f t="shared" ref="J534:J535" si="137">I534*E534</f>
        <v>6143.3</v>
      </c>
      <c r="K534" s="5">
        <f t="shared" ref="K534:K535" si="138">IF(D534-G534&lt;0,G534-D534,0)</f>
        <v>0</v>
      </c>
      <c r="L534" s="36">
        <f t="shared" ref="L534:L535" si="139">K534*E534</f>
        <v>0</v>
      </c>
      <c r="M534" s="46"/>
    </row>
    <row r="535" spans="1:13" ht="74.25" hidden="1" customHeight="1" x14ac:dyDescent="0.2">
      <c r="A535" s="56" t="s">
        <v>378</v>
      </c>
      <c r="B535" s="35" t="s">
        <v>197</v>
      </c>
      <c r="C535" s="56" t="s">
        <v>698</v>
      </c>
      <c r="D535" s="68">
        <v>4</v>
      </c>
      <c r="E535" s="65">
        <v>770.28</v>
      </c>
      <c r="F535" s="65">
        <v>3081.12</v>
      </c>
      <c r="G535" s="68">
        <v>3</v>
      </c>
      <c r="H535" s="65">
        <v>2310.84</v>
      </c>
      <c r="I535" s="5">
        <f t="shared" si="136"/>
        <v>1</v>
      </c>
      <c r="J535" s="36">
        <f t="shared" si="137"/>
        <v>770.28</v>
      </c>
      <c r="K535" s="5">
        <f t="shared" si="138"/>
        <v>0</v>
      </c>
      <c r="L535" s="36">
        <f t="shared" si="139"/>
        <v>0</v>
      </c>
      <c r="M535" s="46"/>
    </row>
    <row r="536" spans="1:13" ht="12.75" hidden="1" customHeight="1" x14ac:dyDescent="0.2"/>
    <row r="537" spans="1:13" ht="12.75" hidden="1" customHeight="1" x14ac:dyDescent="0.2">
      <c r="B537" s="62" t="s">
        <v>937</v>
      </c>
      <c r="F537" s="27">
        <v>31826.38</v>
      </c>
      <c r="H537" s="27">
        <v>10450.219999999999</v>
      </c>
    </row>
    <row r="538" spans="1:13" ht="12.75" hidden="1" customHeight="1" x14ac:dyDescent="0.2">
      <c r="B538" s="62" t="s">
        <v>526</v>
      </c>
      <c r="F538" s="27">
        <v>368935.14</v>
      </c>
      <c r="H538" s="27">
        <v>174217.95</v>
      </c>
    </row>
    <row r="539" spans="1:13" ht="12.75" hidden="1" customHeight="1" x14ac:dyDescent="0.2">
      <c r="B539" s="62" t="s">
        <v>576</v>
      </c>
    </row>
    <row r="540" spans="1:13" ht="12.75" hidden="1" customHeight="1" x14ac:dyDescent="0.2">
      <c r="B540" s="62" t="s">
        <v>358</v>
      </c>
    </row>
    <row r="541" spans="1:13" ht="12.75" hidden="1" customHeight="1" x14ac:dyDescent="0.2">
      <c r="B541" s="62" t="s">
        <v>892</v>
      </c>
      <c r="F541" s="27">
        <v>27261.74</v>
      </c>
      <c r="H541" s="27">
        <v>0</v>
      </c>
    </row>
    <row r="542" spans="1:13" ht="12.75" hidden="1" customHeight="1" x14ac:dyDescent="0.2">
      <c r="B542" s="62" t="s">
        <v>819</v>
      </c>
    </row>
    <row r="543" spans="1:13" ht="53.25" hidden="1" customHeight="1" x14ac:dyDescent="0.2">
      <c r="A543" s="56" t="s">
        <v>360</v>
      </c>
      <c r="B543" s="35" t="s">
        <v>412</v>
      </c>
      <c r="C543" s="56" t="s">
        <v>698</v>
      </c>
      <c r="D543" s="68">
        <v>2</v>
      </c>
      <c r="E543" s="65">
        <v>1706.14</v>
      </c>
      <c r="F543" s="65">
        <v>3412.28</v>
      </c>
      <c r="G543" s="68">
        <v>2</v>
      </c>
      <c r="H543" s="65">
        <v>3412.28</v>
      </c>
      <c r="I543" s="5">
        <f>IF(D543-G543&gt;0,D543-G543,0)</f>
        <v>0</v>
      </c>
      <c r="J543" s="36">
        <f>I543*E543</f>
        <v>0</v>
      </c>
      <c r="K543" s="5">
        <f>IF(D543-G543&lt;0,G543-D543,0)</f>
        <v>0</v>
      </c>
      <c r="L543" s="36">
        <f>K543*E543</f>
        <v>0</v>
      </c>
      <c r="M543" s="46"/>
    </row>
    <row r="544" spans="1:13" ht="12.75" hidden="1" customHeight="1" x14ac:dyDescent="0.2">
      <c r="B544" s="62" t="s">
        <v>937</v>
      </c>
      <c r="F544" s="27">
        <v>70996.94</v>
      </c>
      <c r="H544" s="27">
        <v>3412.28</v>
      </c>
    </row>
    <row r="545" spans="1:13" ht="12.75" hidden="1" customHeight="1" x14ac:dyDescent="0.2">
      <c r="B545" s="62" t="s">
        <v>448</v>
      </c>
      <c r="F545" s="27">
        <v>98258.68</v>
      </c>
      <c r="H545" s="27">
        <v>3412.28</v>
      </c>
    </row>
    <row r="546" spans="1:13" ht="12.75" hidden="1" customHeight="1" x14ac:dyDescent="0.2">
      <c r="B546" s="62" t="s">
        <v>526</v>
      </c>
      <c r="F546" s="27">
        <v>467193.82</v>
      </c>
      <c r="H546" s="27">
        <v>177630.23</v>
      </c>
    </row>
    <row r="547" spans="1:13" ht="12.75" hidden="1" customHeight="1" x14ac:dyDescent="0.2">
      <c r="B547" s="62" t="s">
        <v>1015</v>
      </c>
    </row>
    <row r="548" spans="1:13" ht="12.75" hidden="1" customHeight="1" x14ac:dyDescent="0.2">
      <c r="B548" s="62" t="s">
        <v>756</v>
      </c>
    </row>
    <row r="549" spans="1:13" ht="12.75" hidden="1" customHeight="1" x14ac:dyDescent="0.2">
      <c r="B549" s="62" t="s">
        <v>1013</v>
      </c>
    </row>
    <row r="550" spans="1:13" ht="12.75" hidden="1" customHeight="1" x14ac:dyDescent="0.2">
      <c r="B550" s="62" t="s">
        <v>927</v>
      </c>
      <c r="F550" s="27">
        <v>7501.5</v>
      </c>
      <c r="H550" s="27">
        <v>0</v>
      </c>
    </row>
    <row r="551" spans="1:13" ht="12.75" hidden="1" customHeight="1" x14ac:dyDescent="0.2">
      <c r="B551" s="62" t="s">
        <v>338</v>
      </c>
    </row>
    <row r="552" spans="1:13" ht="53.25" hidden="1" customHeight="1" x14ac:dyDescent="0.2">
      <c r="A552" s="56" t="s">
        <v>554</v>
      </c>
      <c r="B552" s="35" t="s">
        <v>1055</v>
      </c>
      <c r="C552" s="56" t="s">
        <v>341</v>
      </c>
      <c r="D552" s="68">
        <v>200</v>
      </c>
      <c r="E552" s="65">
        <v>404.09</v>
      </c>
      <c r="F552" s="65">
        <v>80818</v>
      </c>
      <c r="G552" s="68">
        <v>70.55</v>
      </c>
      <c r="H552" s="65">
        <v>28508.55</v>
      </c>
      <c r="I552" s="5">
        <f t="shared" ref="I552:I553" si="140">IF(D552-G552&gt;0,D552-G552,0)</f>
        <v>129.44999999999999</v>
      </c>
      <c r="J552" s="36">
        <f t="shared" ref="J552:J553" si="141">I552*E552</f>
        <v>52309.45</v>
      </c>
      <c r="K552" s="5">
        <f t="shared" ref="K552:K553" si="142">IF(D552-G552&lt;0,G552-D552,0)</f>
        <v>0</v>
      </c>
      <c r="L552" s="36">
        <f t="shared" ref="L552:L553" si="143">K552*E552</f>
        <v>0</v>
      </c>
      <c r="M552" s="46"/>
    </row>
    <row r="553" spans="1:13" ht="53.25" hidden="1" customHeight="1" x14ac:dyDescent="0.2">
      <c r="A553" s="56" t="s">
        <v>979</v>
      </c>
      <c r="B553" s="35" t="s">
        <v>452</v>
      </c>
      <c r="C553" s="56" t="s">
        <v>1038</v>
      </c>
      <c r="D553" s="68">
        <v>1729.665</v>
      </c>
      <c r="E553" s="65">
        <v>66.849999999999994</v>
      </c>
      <c r="F553" s="65">
        <v>115628.11</v>
      </c>
      <c r="G553" s="68">
        <v>402.17</v>
      </c>
      <c r="H553" s="65">
        <v>26885.06</v>
      </c>
      <c r="I553" s="5">
        <f t="shared" si="140"/>
        <v>1327.4949999999999</v>
      </c>
      <c r="J553" s="36">
        <f t="shared" si="141"/>
        <v>88743.039999999994</v>
      </c>
      <c r="K553" s="5">
        <f t="shared" si="142"/>
        <v>0</v>
      </c>
      <c r="L553" s="36">
        <f t="shared" si="143"/>
        <v>0</v>
      </c>
      <c r="M553" s="46"/>
    </row>
    <row r="554" spans="1:13" ht="12.75" hidden="1" customHeight="1" x14ac:dyDescent="0.2">
      <c r="B554" s="62" t="s">
        <v>686</v>
      </c>
      <c r="F554" s="27">
        <v>196446.11</v>
      </c>
      <c r="H554" s="27">
        <v>55393.61</v>
      </c>
    </row>
    <row r="555" spans="1:13" ht="12.75" hidden="1" customHeight="1" x14ac:dyDescent="0.2">
      <c r="B555" s="62" t="s">
        <v>441</v>
      </c>
      <c r="F555" s="27">
        <v>203947.61</v>
      </c>
      <c r="H555" s="27">
        <v>55393.61</v>
      </c>
    </row>
    <row r="556" spans="1:13" ht="12.75" hidden="1" customHeight="1" x14ac:dyDescent="0.2">
      <c r="B556" s="62" t="s">
        <v>946</v>
      </c>
      <c r="F556" s="27">
        <v>203947.61</v>
      </c>
      <c r="H556" s="27">
        <v>55393.61</v>
      </c>
    </row>
    <row r="557" spans="1:13" ht="12.75" hidden="1" customHeight="1" x14ac:dyDescent="0.2">
      <c r="B557" s="62" t="s">
        <v>128</v>
      </c>
    </row>
    <row r="558" spans="1:13" ht="12.75" hidden="1" customHeight="1" x14ac:dyDescent="0.2">
      <c r="B558" s="62" t="s">
        <v>1053</v>
      </c>
    </row>
    <row r="559" spans="1:13" ht="12.75" hidden="1" customHeight="1" x14ac:dyDescent="0.2">
      <c r="B559" s="62" t="s">
        <v>544</v>
      </c>
      <c r="F559" s="27">
        <v>17373.48</v>
      </c>
      <c r="H559" s="27">
        <v>0</v>
      </c>
    </row>
    <row r="560" spans="1:13" ht="12.75" hidden="1" customHeight="1" x14ac:dyDescent="0.2">
      <c r="B560" s="62" t="s">
        <v>358</v>
      </c>
    </row>
    <row r="561" spans="1:13" ht="63.75" hidden="1" customHeight="1" x14ac:dyDescent="0.2">
      <c r="A561" s="56" t="s">
        <v>476</v>
      </c>
      <c r="B561" s="35" t="s">
        <v>748</v>
      </c>
      <c r="C561" s="56" t="s">
        <v>839</v>
      </c>
      <c r="D561" s="68">
        <v>250</v>
      </c>
      <c r="E561" s="65">
        <v>27.34</v>
      </c>
      <c r="F561" s="65">
        <v>6835</v>
      </c>
      <c r="G561" s="68">
        <v>419.15</v>
      </c>
      <c r="H561" s="65">
        <v>11459.56</v>
      </c>
      <c r="I561" s="5">
        <f>IF(D561-G561&gt;0,D561-G561,0)</f>
        <v>0</v>
      </c>
      <c r="J561" s="36">
        <f>I561*E561</f>
        <v>0</v>
      </c>
      <c r="K561" s="5">
        <f>IF(D561-G561&lt;0,G561-D561,0)</f>
        <v>169.15</v>
      </c>
      <c r="L561" s="36">
        <f>K561*E561</f>
        <v>4624.5600000000004</v>
      </c>
      <c r="M561" s="46"/>
    </row>
    <row r="562" spans="1:13" ht="12.75" hidden="1" customHeight="1" x14ac:dyDescent="0.2"/>
    <row r="563" spans="1:13" ht="63.75" hidden="1" customHeight="1" x14ac:dyDescent="0.2">
      <c r="A563" s="56" t="s">
        <v>873</v>
      </c>
      <c r="B563" s="35" t="s">
        <v>1043</v>
      </c>
      <c r="C563" s="56" t="s">
        <v>839</v>
      </c>
      <c r="D563" s="68">
        <v>150</v>
      </c>
      <c r="E563" s="65">
        <v>31.98</v>
      </c>
      <c r="F563" s="65">
        <v>4797</v>
      </c>
      <c r="G563" s="68">
        <v>29.57</v>
      </c>
      <c r="H563" s="65">
        <v>945.65</v>
      </c>
      <c r="I563" s="5">
        <f t="shared" ref="I563:I564" si="144">IF(D563-G563&gt;0,D563-G563,0)</f>
        <v>120.43</v>
      </c>
      <c r="J563" s="36">
        <f t="shared" ref="J563:J564" si="145">I563*E563</f>
        <v>3851.35</v>
      </c>
      <c r="K563" s="5">
        <f t="shared" ref="K563:K564" si="146">IF(D563-G563&lt;0,G563-D563,0)</f>
        <v>0</v>
      </c>
      <c r="L563" s="36">
        <f t="shared" ref="L563:L564" si="147">K563*E563</f>
        <v>0</v>
      </c>
      <c r="M563" s="46"/>
    </row>
    <row r="564" spans="1:13" ht="63.75" hidden="1" customHeight="1" x14ac:dyDescent="0.2">
      <c r="A564" s="56" t="s">
        <v>928</v>
      </c>
      <c r="B564" s="35" t="s">
        <v>733</v>
      </c>
      <c r="C564" s="56" t="s">
        <v>839</v>
      </c>
      <c r="D564" s="68">
        <v>2554.11</v>
      </c>
      <c r="E564" s="65">
        <v>8.58</v>
      </c>
      <c r="F564" s="65">
        <v>21914.26</v>
      </c>
      <c r="G564" s="68">
        <v>294.14999999999998</v>
      </c>
      <c r="H564" s="65">
        <v>2523.81</v>
      </c>
      <c r="I564" s="5">
        <f t="shared" si="144"/>
        <v>2259.96</v>
      </c>
      <c r="J564" s="36">
        <f t="shared" si="145"/>
        <v>19390.46</v>
      </c>
      <c r="K564" s="5">
        <f t="shared" si="146"/>
        <v>0</v>
      </c>
      <c r="L564" s="36">
        <f t="shared" si="147"/>
        <v>0</v>
      </c>
      <c r="M564" s="46"/>
    </row>
    <row r="565" spans="1:13" ht="21.75" hidden="1" customHeight="1" x14ac:dyDescent="0.2">
      <c r="B565" s="35" t="s">
        <v>727</v>
      </c>
    </row>
    <row r="566" spans="1:13" ht="63.75" hidden="1" customHeight="1" x14ac:dyDescent="0.2">
      <c r="A566" s="56" t="s">
        <v>238</v>
      </c>
      <c r="B566" s="35" t="s">
        <v>66</v>
      </c>
      <c r="C566" s="56" t="s">
        <v>839</v>
      </c>
      <c r="D566" s="68">
        <v>729.27</v>
      </c>
      <c r="E566" s="65">
        <v>11.72</v>
      </c>
      <c r="F566" s="65">
        <v>8547.0400000000009</v>
      </c>
      <c r="G566" s="68">
        <v>1347.99</v>
      </c>
      <c r="H566" s="65">
        <v>15798.44</v>
      </c>
      <c r="I566" s="5">
        <f>IF(D566-G566&gt;0,D566-G566,0)</f>
        <v>0</v>
      </c>
      <c r="J566" s="36">
        <f>I566*E566</f>
        <v>0</v>
      </c>
      <c r="K566" s="5">
        <f>IF(D566-G566&lt;0,G566-D566,0)</f>
        <v>618.72</v>
      </c>
      <c r="L566" s="36">
        <f>K566*E566</f>
        <v>7251.4</v>
      </c>
      <c r="M566" s="46"/>
    </row>
    <row r="567" spans="1:13" ht="42.75" hidden="1" customHeight="1" x14ac:dyDescent="0.2">
      <c r="B567" s="35" t="s">
        <v>861</v>
      </c>
    </row>
    <row r="568" spans="1:13" ht="63.75" hidden="1" customHeight="1" x14ac:dyDescent="0.2">
      <c r="A568" s="56" t="s">
        <v>649</v>
      </c>
      <c r="B568" s="35" t="s">
        <v>594</v>
      </c>
      <c r="C568" s="56" t="s">
        <v>839</v>
      </c>
      <c r="D568" s="68">
        <v>699.3</v>
      </c>
      <c r="E568" s="65">
        <v>19.66</v>
      </c>
      <c r="F568" s="65">
        <v>13748.24</v>
      </c>
      <c r="G568" s="68">
        <v>1836.44</v>
      </c>
      <c r="H568" s="65">
        <v>36104.410000000003</v>
      </c>
      <c r="I568" s="5">
        <f>IF(D568-G568&gt;0,D568-G568,0)</f>
        <v>0</v>
      </c>
      <c r="J568" s="36">
        <f>I568*E568</f>
        <v>0</v>
      </c>
      <c r="K568" s="5">
        <f>IF(D568-G568&lt;0,G568-D568,0)</f>
        <v>1137.1400000000001</v>
      </c>
      <c r="L568" s="36">
        <f>K568*E568</f>
        <v>22356.17</v>
      </c>
      <c r="M568" s="46"/>
    </row>
    <row r="569" spans="1:13" ht="21.75" hidden="1" customHeight="1" x14ac:dyDescent="0.2">
      <c r="B569" s="35" t="s">
        <v>727</v>
      </c>
    </row>
    <row r="570" spans="1:13" ht="63.75" hidden="1" customHeight="1" x14ac:dyDescent="0.2">
      <c r="A570" s="56" t="s">
        <v>434</v>
      </c>
      <c r="B570" s="35" t="s">
        <v>216</v>
      </c>
      <c r="C570" s="56" t="s">
        <v>839</v>
      </c>
      <c r="D570" s="68">
        <v>2661.5</v>
      </c>
      <c r="E570" s="65">
        <v>30.09</v>
      </c>
      <c r="F570" s="65">
        <v>80084.539999999994</v>
      </c>
      <c r="G570" s="68">
        <v>9</v>
      </c>
      <c r="H570" s="65">
        <v>270.81</v>
      </c>
      <c r="I570" s="5">
        <f>IF(D570-G570&gt;0,D570-G570,0)</f>
        <v>2652.5</v>
      </c>
      <c r="J570" s="36">
        <f>I570*E570</f>
        <v>79813.73</v>
      </c>
      <c r="K570" s="5">
        <f>IF(D570-G570&lt;0,G570-D570,0)</f>
        <v>0</v>
      </c>
      <c r="L570" s="36">
        <f>K570*E570</f>
        <v>0</v>
      </c>
      <c r="M570" s="46"/>
    </row>
    <row r="571" spans="1:13" ht="21.75" hidden="1" customHeight="1" x14ac:dyDescent="0.2">
      <c r="B571" s="35" t="s">
        <v>727</v>
      </c>
    </row>
    <row r="572" spans="1:13" ht="63.75" hidden="1" customHeight="1" x14ac:dyDescent="0.2">
      <c r="A572" s="56" t="s">
        <v>181</v>
      </c>
      <c r="B572" s="35" t="s">
        <v>467</v>
      </c>
      <c r="C572" s="56" t="s">
        <v>839</v>
      </c>
      <c r="D572" s="68">
        <v>532.79999999999995</v>
      </c>
      <c r="E572" s="65">
        <v>127.87</v>
      </c>
      <c r="F572" s="65">
        <v>68129.14</v>
      </c>
      <c r="G572" s="68">
        <v>36</v>
      </c>
      <c r="H572" s="65">
        <v>4603.32</v>
      </c>
      <c r="I572" s="5">
        <f>IF(D572-G572&gt;0,D572-G572,0)</f>
        <v>496.8</v>
      </c>
      <c r="J572" s="36">
        <f>I572*E572</f>
        <v>63525.82</v>
      </c>
      <c r="K572" s="5">
        <f>IF(D572-G572&lt;0,G572-D572,0)</f>
        <v>0</v>
      </c>
      <c r="L572" s="36">
        <f>K572*E572</f>
        <v>0</v>
      </c>
      <c r="M572" s="46"/>
    </row>
    <row r="573" spans="1:13" ht="12.75" hidden="1" customHeight="1" x14ac:dyDescent="0.2"/>
    <row r="574" spans="1:13" ht="21.75" hidden="1" customHeight="1" x14ac:dyDescent="0.2">
      <c r="B574" s="35" t="s">
        <v>727</v>
      </c>
    </row>
    <row r="575" spans="1:13" ht="63.75" hidden="1" customHeight="1" x14ac:dyDescent="0.2">
      <c r="A575" s="56" t="s">
        <v>164</v>
      </c>
      <c r="B575" s="35" t="s">
        <v>250</v>
      </c>
      <c r="C575" s="56" t="s">
        <v>839</v>
      </c>
      <c r="D575" s="68">
        <v>383.33</v>
      </c>
      <c r="E575" s="65">
        <v>71.349999999999994</v>
      </c>
      <c r="F575" s="65">
        <v>27350.6</v>
      </c>
      <c r="G575" s="68">
        <v>383.33</v>
      </c>
      <c r="H575" s="65">
        <v>27350.6</v>
      </c>
      <c r="I575" s="5">
        <f>IF(D575-G575&gt;0,D575-G575,0)</f>
        <v>0</v>
      </c>
      <c r="J575" s="36">
        <f>I575*E575</f>
        <v>0</v>
      </c>
      <c r="K575" s="5">
        <f>IF(D575-G575&lt;0,G575-D575,0)</f>
        <v>0</v>
      </c>
      <c r="L575" s="36">
        <f>K575*E575</f>
        <v>0</v>
      </c>
      <c r="M575" s="46"/>
    </row>
    <row r="576" spans="1:13" ht="21.75" hidden="1" customHeight="1" x14ac:dyDescent="0.2">
      <c r="B576" s="35" t="s">
        <v>727</v>
      </c>
    </row>
    <row r="577" spans="1:13" ht="63.75" hidden="1" customHeight="1" x14ac:dyDescent="0.2">
      <c r="A577" s="56" t="s">
        <v>976</v>
      </c>
      <c r="B577" s="35" t="s">
        <v>788</v>
      </c>
      <c r="C577" s="56" t="s">
        <v>698</v>
      </c>
      <c r="D577" s="68">
        <v>40</v>
      </c>
      <c r="E577" s="65">
        <v>4840.99</v>
      </c>
      <c r="F577" s="65">
        <v>193639.6</v>
      </c>
      <c r="G577" s="68">
        <v>25</v>
      </c>
      <c r="H577" s="65">
        <v>121024.75</v>
      </c>
      <c r="I577" s="5">
        <f>IF(D577-G577&gt;0,D577-G577,0)</f>
        <v>15</v>
      </c>
      <c r="J577" s="36">
        <f>I577*E577</f>
        <v>72614.850000000006</v>
      </c>
      <c r="K577" s="5">
        <f>IF(D577-G577&lt;0,G577-D577,0)</f>
        <v>0</v>
      </c>
      <c r="L577" s="36">
        <f>K577*E577</f>
        <v>0</v>
      </c>
      <c r="M577" s="46"/>
    </row>
    <row r="578" spans="1:13" ht="21.75" hidden="1" customHeight="1" x14ac:dyDescent="0.2">
      <c r="B578" s="35" t="s">
        <v>41</v>
      </c>
    </row>
    <row r="579" spans="1:13" ht="63.75" hidden="1" customHeight="1" x14ac:dyDescent="0.2">
      <c r="A579" s="56" t="s">
        <v>562</v>
      </c>
      <c r="B579" s="35" t="s">
        <v>385</v>
      </c>
      <c r="C579" s="56" t="s">
        <v>698</v>
      </c>
      <c r="D579" s="68">
        <v>40</v>
      </c>
      <c r="E579" s="65">
        <v>1857.12</v>
      </c>
      <c r="F579" s="65">
        <v>74284.800000000003</v>
      </c>
      <c r="G579" s="68">
        <v>17</v>
      </c>
      <c r="H579" s="65">
        <v>31571.040000000001</v>
      </c>
      <c r="I579" s="5">
        <f>IF(D579-G579&gt;0,D579-G579,0)</f>
        <v>23</v>
      </c>
      <c r="J579" s="36">
        <f>I579*E579</f>
        <v>42713.760000000002</v>
      </c>
      <c r="K579" s="5">
        <f>IF(D579-G579&lt;0,G579-D579,0)</f>
        <v>0</v>
      </c>
      <c r="L579" s="36">
        <f>K579*E579</f>
        <v>0</v>
      </c>
      <c r="M579" s="46"/>
    </row>
    <row r="580" spans="1:13" ht="21.75" hidden="1" customHeight="1" x14ac:dyDescent="0.2">
      <c r="B580" s="35" t="s">
        <v>982</v>
      </c>
    </row>
    <row r="581" spans="1:13" ht="63.75" hidden="1" customHeight="1" x14ac:dyDescent="0.2">
      <c r="A581" s="56" t="s">
        <v>340</v>
      </c>
      <c r="B581" s="35" t="s">
        <v>373</v>
      </c>
      <c r="C581" s="56" t="s">
        <v>698</v>
      </c>
      <c r="D581" s="68">
        <v>0</v>
      </c>
      <c r="E581" s="65">
        <v>4880.9399999999996</v>
      </c>
      <c r="F581" s="65">
        <v>0</v>
      </c>
      <c r="G581" s="68">
        <v>17</v>
      </c>
      <c r="H581" s="65">
        <v>82975.98</v>
      </c>
      <c r="I581" s="5">
        <f>IF(D581-G581&gt;0,D581-G581,0)</f>
        <v>0</v>
      </c>
      <c r="J581" s="36">
        <f>I581*E581</f>
        <v>0</v>
      </c>
      <c r="K581" s="5">
        <f>IF(D581-G581&lt;0,G581-D581,0)</f>
        <v>17</v>
      </c>
      <c r="L581" s="36">
        <f>K581*E581</f>
        <v>82975.98</v>
      </c>
      <c r="M581" s="46"/>
    </row>
    <row r="582" spans="1:13" ht="63.75" hidden="1" customHeight="1" x14ac:dyDescent="0.2">
      <c r="B582" s="35" t="s">
        <v>33</v>
      </c>
    </row>
    <row r="583" spans="1:13" ht="63.75" hidden="1" customHeight="1" x14ac:dyDescent="0.2">
      <c r="B583" s="35" t="s">
        <v>542</v>
      </c>
    </row>
    <row r="584" spans="1:13" ht="12.75" hidden="1" customHeight="1" x14ac:dyDescent="0.2">
      <c r="B584" s="35" t="s">
        <v>627</v>
      </c>
    </row>
    <row r="585" spans="1:13" ht="12.75" hidden="1" customHeight="1" x14ac:dyDescent="0.2"/>
    <row r="586" spans="1:13" ht="63.75" hidden="1" customHeight="1" x14ac:dyDescent="0.2">
      <c r="A586" s="56" t="s">
        <v>525</v>
      </c>
      <c r="B586" s="35" t="s">
        <v>683</v>
      </c>
      <c r="C586" s="56" t="s">
        <v>698</v>
      </c>
      <c r="D586" s="68">
        <v>0</v>
      </c>
      <c r="E586" s="65">
        <v>2792.42</v>
      </c>
      <c r="F586" s="65">
        <v>0</v>
      </c>
      <c r="G586" s="68">
        <v>17</v>
      </c>
      <c r="H586" s="65">
        <v>47471.14</v>
      </c>
      <c r="I586" s="5">
        <f>IF(D586-G586&gt;0,D586-G586,0)</f>
        <v>0</v>
      </c>
      <c r="J586" s="36">
        <f>I586*E586</f>
        <v>0</v>
      </c>
      <c r="K586" s="5">
        <f>IF(D586-G586&lt;0,G586-D586,0)</f>
        <v>17</v>
      </c>
      <c r="L586" s="36">
        <f>K586*E586</f>
        <v>47471.14</v>
      </c>
      <c r="M586" s="46"/>
    </row>
    <row r="587" spans="1:13" ht="12.75" hidden="1" customHeight="1" x14ac:dyDescent="0.2">
      <c r="B587" s="35" t="s">
        <v>905</v>
      </c>
    </row>
    <row r="588" spans="1:13" ht="53.25" hidden="1" customHeight="1" x14ac:dyDescent="0.2">
      <c r="A588" s="56" t="s">
        <v>454</v>
      </c>
      <c r="B588" s="35" t="s">
        <v>812</v>
      </c>
      <c r="C588" s="56" t="s">
        <v>698</v>
      </c>
      <c r="D588" s="68">
        <v>0</v>
      </c>
      <c r="E588" s="65">
        <v>2239.0100000000002</v>
      </c>
      <c r="F588" s="65">
        <v>0</v>
      </c>
      <c r="G588" s="68">
        <v>17</v>
      </c>
      <c r="H588" s="65">
        <v>38063.17</v>
      </c>
      <c r="I588" s="5">
        <f>IF(D588-G588&gt;0,D588-G588,0)</f>
        <v>0</v>
      </c>
      <c r="J588" s="36">
        <f>I588*E588</f>
        <v>0</v>
      </c>
      <c r="K588" s="5">
        <f>IF(D588-G588&lt;0,G588-D588,0)</f>
        <v>17</v>
      </c>
      <c r="L588" s="36">
        <f>K588*E588</f>
        <v>38063.17</v>
      </c>
      <c r="M588" s="46"/>
    </row>
    <row r="589" spans="1:13" ht="12.75" hidden="1" customHeight="1" x14ac:dyDescent="0.2">
      <c r="B589" s="62" t="s">
        <v>892</v>
      </c>
      <c r="F589" s="27">
        <v>548665.66</v>
      </c>
      <c r="H589" s="27">
        <v>420162.68</v>
      </c>
    </row>
    <row r="590" spans="1:13" ht="12.75" hidden="1" customHeight="1" x14ac:dyDescent="0.2">
      <c r="B590" s="62" t="s">
        <v>422</v>
      </c>
    </row>
    <row r="591" spans="1:13" ht="74.25" hidden="1" customHeight="1" x14ac:dyDescent="0.2">
      <c r="A591" s="56" t="s">
        <v>770</v>
      </c>
      <c r="B591" s="35" t="s">
        <v>952</v>
      </c>
      <c r="C591" s="56" t="s">
        <v>698</v>
      </c>
      <c r="D591" s="68">
        <v>1</v>
      </c>
      <c r="E591" s="65">
        <v>2591.7399999999998</v>
      </c>
      <c r="F591" s="65">
        <v>2591.7399999999998</v>
      </c>
      <c r="G591" s="68">
        <v>3</v>
      </c>
      <c r="H591" s="65">
        <v>7775.22</v>
      </c>
      <c r="I591" s="5">
        <f>IF(D591-G591&gt;0,D591-G591,0)</f>
        <v>0</v>
      </c>
      <c r="J591" s="36">
        <f>I591*E591</f>
        <v>0</v>
      </c>
      <c r="K591" s="5">
        <f>IF(D591-G591&lt;0,G591-D591,0)</f>
        <v>2</v>
      </c>
      <c r="L591" s="36">
        <f>K591*E591</f>
        <v>5183.4799999999996</v>
      </c>
      <c r="M591" s="46"/>
    </row>
    <row r="592" spans="1:13" ht="42.75" hidden="1" customHeight="1" x14ac:dyDescent="0.2">
      <c r="B592" s="35" t="s">
        <v>861</v>
      </c>
    </row>
    <row r="593" spans="1:13" ht="63.75" hidden="1" customHeight="1" x14ac:dyDescent="0.2">
      <c r="A593" s="56" t="s">
        <v>292</v>
      </c>
      <c r="B593" s="35" t="s">
        <v>540</v>
      </c>
      <c r="C593" s="56" t="s">
        <v>698</v>
      </c>
      <c r="D593" s="68">
        <v>0</v>
      </c>
      <c r="E593" s="65">
        <v>15326.75</v>
      </c>
      <c r="F593" s="65">
        <v>0</v>
      </c>
      <c r="G593" s="68">
        <v>1</v>
      </c>
      <c r="H593" s="65">
        <v>15326.75</v>
      </c>
      <c r="I593" s="5">
        <f>IF(D593-G593&gt;0,D593-G593,0)</f>
        <v>0</v>
      </c>
      <c r="J593" s="36">
        <f>I593*E593</f>
        <v>0</v>
      </c>
      <c r="K593" s="5">
        <f>IF(D593-G593&lt;0,G593-D593,0)</f>
        <v>1</v>
      </c>
      <c r="L593" s="36">
        <f>K593*E593</f>
        <v>15326.75</v>
      </c>
      <c r="M593" s="46"/>
    </row>
    <row r="594" spans="1:13" ht="74.25" hidden="1" customHeight="1" x14ac:dyDescent="0.2">
      <c r="B594" s="35" t="s">
        <v>61</v>
      </c>
    </row>
    <row r="595" spans="1:13" ht="21.75" hidden="1" customHeight="1" x14ac:dyDescent="0.2">
      <c r="B595" s="35" t="s">
        <v>304</v>
      </c>
    </row>
    <row r="596" spans="1:13" ht="12.75" hidden="1" customHeight="1" x14ac:dyDescent="0.2">
      <c r="B596" s="62" t="s">
        <v>280</v>
      </c>
      <c r="F596" s="27">
        <v>117540.4</v>
      </c>
      <c r="H596" s="27">
        <v>23101.97</v>
      </c>
    </row>
    <row r="597" spans="1:13" ht="12.75" hidden="1" customHeight="1" x14ac:dyDescent="0.2">
      <c r="B597" s="62" t="s">
        <v>819</v>
      </c>
    </row>
    <row r="598" spans="1:13" ht="12.75" hidden="1" customHeight="1" x14ac:dyDescent="0.2">
      <c r="B598" s="62" t="s">
        <v>937</v>
      </c>
      <c r="F598" s="27">
        <v>877.12</v>
      </c>
      <c r="H598" s="27">
        <v>0</v>
      </c>
    </row>
    <row r="599" spans="1:13" ht="12.75" hidden="1" customHeight="1" x14ac:dyDescent="0.2">
      <c r="B599" s="62" t="s">
        <v>704</v>
      </c>
      <c r="F599" s="27">
        <v>684456.66</v>
      </c>
      <c r="H599" s="27">
        <v>443264.65</v>
      </c>
    </row>
    <row r="600" spans="1:13" ht="12.75" hidden="1" customHeight="1" x14ac:dyDescent="0.2">
      <c r="B600" s="62" t="s">
        <v>453</v>
      </c>
    </row>
    <row r="601" spans="1:13" ht="12.75" hidden="1" customHeight="1" x14ac:dyDescent="0.2"/>
    <row r="602" spans="1:13" ht="12.75" hidden="1" customHeight="1" x14ac:dyDescent="0.2">
      <c r="B602" s="62" t="s">
        <v>358</v>
      </c>
    </row>
    <row r="603" spans="1:13" ht="74.25" hidden="1" customHeight="1" x14ac:dyDescent="0.2">
      <c r="A603" s="56" t="s">
        <v>646</v>
      </c>
      <c r="B603" s="35" t="s">
        <v>1005</v>
      </c>
      <c r="C603" s="56" t="s">
        <v>839</v>
      </c>
      <c r="D603" s="68">
        <v>250</v>
      </c>
      <c r="E603" s="65">
        <v>81.48</v>
      </c>
      <c r="F603" s="65">
        <v>20370</v>
      </c>
      <c r="G603" s="68">
        <v>163.74</v>
      </c>
      <c r="H603" s="65">
        <v>13341.54</v>
      </c>
      <c r="I603" s="5">
        <f>IF(D603-G603&gt;0,D603-G603,0)</f>
        <v>86.26</v>
      </c>
      <c r="J603" s="36">
        <f>I603*E603</f>
        <v>7028.46</v>
      </c>
      <c r="K603" s="5">
        <f>IF(D603-G603&lt;0,G603-D603,0)</f>
        <v>0</v>
      </c>
      <c r="L603" s="36">
        <f>K603*E603</f>
        <v>0</v>
      </c>
      <c r="M603" s="46"/>
    </row>
    <row r="604" spans="1:13" ht="21.75" hidden="1" customHeight="1" x14ac:dyDescent="0.2">
      <c r="B604" s="35" t="s">
        <v>45</v>
      </c>
    </row>
    <row r="605" spans="1:13" ht="12.75" hidden="1" customHeight="1" x14ac:dyDescent="0.2">
      <c r="B605" s="62" t="s">
        <v>892</v>
      </c>
      <c r="F605" s="27">
        <v>20370</v>
      </c>
      <c r="H605" s="27">
        <v>13341.54</v>
      </c>
    </row>
    <row r="606" spans="1:13" ht="12.75" hidden="1" customHeight="1" x14ac:dyDescent="0.2">
      <c r="B606" s="62" t="s">
        <v>422</v>
      </c>
    </row>
    <row r="607" spans="1:13" ht="63.75" hidden="1" customHeight="1" x14ac:dyDescent="0.2">
      <c r="A607" s="56" t="s">
        <v>334</v>
      </c>
      <c r="B607" s="35" t="s">
        <v>20</v>
      </c>
      <c r="C607" s="56" t="s">
        <v>698</v>
      </c>
      <c r="D607" s="68">
        <v>3</v>
      </c>
      <c r="E607" s="65">
        <v>2995.71</v>
      </c>
      <c r="F607" s="65">
        <v>8987.1299999999992</v>
      </c>
      <c r="G607" s="68">
        <v>3</v>
      </c>
      <c r="H607" s="65">
        <v>8987.1299999999992</v>
      </c>
      <c r="I607" s="5">
        <f>IF(D607-G607&gt;0,D607-G607,0)</f>
        <v>0</v>
      </c>
      <c r="J607" s="36">
        <f>I607*E607</f>
        <v>0</v>
      </c>
      <c r="K607" s="5">
        <f>IF(D607-G607&lt;0,G607-D607,0)</f>
        <v>0</v>
      </c>
      <c r="L607" s="36">
        <f>K607*E607</f>
        <v>0</v>
      </c>
      <c r="M607" s="46"/>
    </row>
    <row r="608" spans="1:13" ht="42.75" hidden="1" customHeight="1" x14ac:dyDescent="0.2">
      <c r="B608" s="35" t="s">
        <v>678</v>
      </c>
    </row>
    <row r="609" spans="1:13" ht="63.75" hidden="1" customHeight="1" x14ac:dyDescent="0.2">
      <c r="A609" s="56" t="s">
        <v>296</v>
      </c>
      <c r="B609" s="35" t="s">
        <v>949</v>
      </c>
      <c r="C609" s="56" t="s">
        <v>698</v>
      </c>
      <c r="D609" s="68">
        <v>0</v>
      </c>
      <c r="E609" s="65">
        <v>133151.87</v>
      </c>
      <c r="F609" s="65">
        <v>0</v>
      </c>
      <c r="G609" s="68">
        <v>1</v>
      </c>
      <c r="H609" s="65">
        <v>133151.87</v>
      </c>
      <c r="I609" s="5">
        <f>IF(D609-G609&gt;0,D609-G609,0)</f>
        <v>0</v>
      </c>
      <c r="J609" s="36">
        <f>I609*E609</f>
        <v>0</v>
      </c>
      <c r="K609" s="5">
        <f>IF(D609-G609&lt;0,G609-D609,0)</f>
        <v>1</v>
      </c>
      <c r="L609" s="36">
        <f>K609*E609</f>
        <v>133151.87</v>
      </c>
      <c r="M609" s="46"/>
    </row>
    <row r="610" spans="1:13" ht="32.25" hidden="1" customHeight="1" x14ac:dyDescent="0.2">
      <c r="B610" s="35" t="s">
        <v>411</v>
      </c>
    </row>
    <row r="611" spans="1:13" ht="63.75" hidden="1" customHeight="1" x14ac:dyDescent="0.2">
      <c r="A611" s="56" t="s">
        <v>759</v>
      </c>
      <c r="B611" s="35" t="s">
        <v>272</v>
      </c>
      <c r="C611" s="56" t="s">
        <v>698</v>
      </c>
      <c r="D611" s="68">
        <v>0</v>
      </c>
      <c r="E611" s="65">
        <v>6704.89</v>
      </c>
      <c r="F611" s="65">
        <v>0</v>
      </c>
      <c r="G611" s="68">
        <v>2</v>
      </c>
      <c r="H611" s="65">
        <v>13409.78</v>
      </c>
      <c r="I611" s="5">
        <f>IF(D611-G611&gt;0,D611-G611,0)</f>
        <v>0</v>
      </c>
      <c r="J611" s="36">
        <f>I611*E611</f>
        <v>0</v>
      </c>
      <c r="K611" s="5">
        <f>IF(D611-G611&lt;0,G611-D611,0)</f>
        <v>2</v>
      </c>
      <c r="L611" s="36">
        <f>K611*E611</f>
        <v>13409.78</v>
      </c>
      <c r="M611" s="46"/>
    </row>
    <row r="612" spans="1:13" ht="21.75" hidden="1" customHeight="1" x14ac:dyDescent="0.2">
      <c r="B612" s="35" t="s">
        <v>848</v>
      </c>
    </row>
    <row r="613" spans="1:13" ht="63.75" hidden="1" customHeight="1" x14ac:dyDescent="0.2">
      <c r="A613" s="56" t="s">
        <v>401</v>
      </c>
      <c r="B613" s="35" t="s">
        <v>926</v>
      </c>
      <c r="C613" s="56" t="s">
        <v>698</v>
      </c>
      <c r="D613" s="68">
        <v>0</v>
      </c>
      <c r="E613" s="65">
        <v>7821.85</v>
      </c>
      <c r="F613" s="65">
        <v>0</v>
      </c>
      <c r="G613" s="68">
        <v>1</v>
      </c>
      <c r="H613" s="65">
        <v>7821.85</v>
      </c>
      <c r="I613" s="5">
        <f>IF(D613-G613&gt;0,D613-G613,0)</f>
        <v>0</v>
      </c>
      <c r="J613" s="36">
        <f>I613*E613</f>
        <v>0</v>
      </c>
      <c r="K613" s="5">
        <f>IF(D613-G613&lt;0,G613-D613,0)</f>
        <v>1</v>
      </c>
      <c r="L613" s="36">
        <f>K613*E613</f>
        <v>7821.85</v>
      </c>
      <c r="M613" s="46"/>
    </row>
    <row r="614" spans="1:13" ht="12.75" hidden="1" customHeight="1" x14ac:dyDescent="0.2"/>
    <row r="615" spans="1:13" ht="32.25" hidden="1" customHeight="1" x14ac:dyDescent="0.2">
      <c r="B615" s="35" t="s">
        <v>147</v>
      </c>
    </row>
    <row r="616" spans="1:13" ht="53.25" hidden="1" customHeight="1" x14ac:dyDescent="0.2">
      <c r="A616" s="56" t="s">
        <v>497</v>
      </c>
      <c r="B616" s="35" t="s">
        <v>725</v>
      </c>
      <c r="C616" s="56" t="s">
        <v>1049</v>
      </c>
      <c r="D616" s="68">
        <v>0</v>
      </c>
      <c r="E616" s="65">
        <v>80.34</v>
      </c>
      <c r="F616" s="65">
        <v>0</v>
      </c>
      <c r="G616" s="68">
        <v>168</v>
      </c>
      <c r="H616" s="65">
        <v>13497.12</v>
      </c>
      <c r="I616" s="5">
        <f t="shared" ref="I616:I617" si="148">IF(D616-G616&gt;0,D616-G616,0)</f>
        <v>0</v>
      </c>
      <c r="J616" s="36">
        <f t="shared" ref="J616:J617" si="149">I616*E616</f>
        <v>0</v>
      </c>
      <c r="K616" s="5">
        <f t="shared" ref="K616:K617" si="150">IF(D616-G616&lt;0,G616-D616,0)</f>
        <v>168</v>
      </c>
      <c r="L616" s="36">
        <f t="shared" ref="L616:L617" si="151">K616*E616</f>
        <v>13497.12</v>
      </c>
      <c r="M616" s="46"/>
    </row>
    <row r="617" spans="1:13" ht="63.75" hidden="1" customHeight="1" x14ac:dyDescent="0.2">
      <c r="A617" s="56" t="s">
        <v>315</v>
      </c>
      <c r="B617" s="35" t="s">
        <v>151</v>
      </c>
      <c r="C617" s="56" t="s">
        <v>1066</v>
      </c>
      <c r="D617" s="68">
        <v>0</v>
      </c>
      <c r="E617" s="65">
        <v>26710.54</v>
      </c>
      <c r="F617" s="65">
        <v>0</v>
      </c>
      <c r="G617" s="68">
        <v>1</v>
      </c>
      <c r="H617" s="65">
        <v>26710.54</v>
      </c>
      <c r="I617" s="5">
        <f t="shared" si="148"/>
        <v>0</v>
      </c>
      <c r="J617" s="36">
        <f t="shared" si="149"/>
        <v>0</v>
      </c>
      <c r="K617" s="5">
        <f t="shared" si="150"/>
        <v>1</v>
      </c>
      <c r="L617" s="36">
        <f t="shared" si="151"/>
        <v>26710.54</v>
      </c>
      <c r="M617" s="46"/>
    </row>
    <row r="618" spans="1:13" ht="63.75" hidden="1" customHeight="1" x14ac:dyDescent="0.2">
      <c r="B618" s="35" t="s">
        <v>776</v>
      </c>
    </row>
    <row r="619" spans="1:13" ht="12.75" hidden="1" customHeight="1" x14ac:dyDescent="0.2">
      <c r="B619" s="35" t="s">
        <v>543</v>
      </c>
    </row>
    <row r="620" spans="1:13" ht="63.75" hidden="1" customHeight="1" x14ac:dyDescent="0.2">
      <c r="A620" s="56" t="s">
        <v>351</v>
      </c>
      <c r="B620" s="35" t="s">
        <v>923</v>
      </c>
      <c r="C620" s="56" t="s">
        <v>1049</v>
      </c>
      <c r="D620" s="68">
        <v>0</v>
      </c>
      <c r="E620" s="65">
        <v>108.64</v>
      </c>
      <c r="F620" s="65">
        <v>0</v>
      </c>
      <c r="G620" s="68">
        <v>54.58</v>
      </c>
      <c r="H620" s="65">
        <v>5929.57</v>
      </c>
      <c r="I620" s="5">
        <f>IF(D620-G620&gt;0,D620-G620,0)</f>
        <v>0</v>
      </c>
      <c r="J620" s="36">
        <f>I620*E620</f>
        <v>0</v>
      </c>
      <c r="K620" s="5">
        <f>IF(D620-G620&lt;0,G620-D620,0)</f>
        <v>54.58</v>
      </c>
      <c r="L620" s="36">
        <f>K620*E620</f>
        <v>5929.57</v>
      </c>
      <c r="M620" s="46"/>
    </row>
    <row r="621" spans="1:13" ht="21.75" hidden="1" customHeight="1" x14ac:dyDescent="0.2">
      <c r="B621" s="35" t="s">
        <v>727</v>
      </c>
    </row>
    <row r="622" spans="1:13" ht="12.75" hidden="1" customHeight="1" x14ac:dyDescent="0.2">
      <c r="B622" s="62" t="s">
        <v>280</v>
      </c>
      <c r="F622" s="27">
        <v>151521.34</v>
      </c>
      <c r="H622" s="27">
        <v>209507.86</v>
      </c>
    </row>
    <row r="623" spans="1:13" ht="12.75" hidden="1" customHeight="1" x14ac:dyDescent="0.2">
      <c r="B623" s="62" t="s">
        <v>305</v>
      </c>
      <c r="F623" s="27">
        <v>171891.34</v>
      </c>
      <c r="H623" s="27">
        <v>222849.4</v>
      </c>
    </row>
    <row r="624" spans="1:13" ht="12.75" hidden="1" customHeight="1" x14ac:dyDescent="0.2">
      <c r="B624" s="62" t="s">
        <v>1027</v>
      </c>
    </row>
    <row r="625" spans="1:13" ht="12.75" hidden="1" customHeight="1" x14ac:dyDescent="0.2">
      <c r="B625" s="62" t="s">
        <v>358</v>
      </c>
    </row>
    <row r="626" spans="1:13" ht="63.75" hidden="1" customHeight="1" x14ac:dyDescent="0.2">
      <c r="A626" s="56" t="s">
        <v>24</v>
      </c>
      <c r="B626" s="35" t="s">
        <v>1074</v>
      </c>
      <c r="C626" s="56" t="s">
        <v>698</v>
      </c>
      <c r="D626" s="68">
        <v>6</v>
      </c>
      <c r="E626" s="65">
        <v>145.19</v>
      </c>
      <c r="F626" s="65">
        <v>871.14</v>
      </c>
      <c r="G626" s="68">
        <v>6</v>
      </c>
      <c r="H626" s="65">
        <v>871.14</v>
      </c>
      <c r="I626" s="5">
        <f t="shared" ref="I626:I627" si="152">IF(D626-G626&gt;0,D626-G626,0)</f>
        <v>0</v>
      </c>
      <c r="J626" s="36">
        <f t="shared" ref="J626:J627" si="153">I626*E626</f>
        <v>0</v>
      </c>
      <c r="K626" s="5">
        <f t="shared" ref="K626:K627" si="154">IF(D626-G626&lt;0,G626-D626,0)</f>
        <v>0</v>
      </c>
      <c r="L626" s="36">
        <f t="shared" ref="L626:L627" si="155">K626*E626</f>
        <v>0</v>
      </c>
      <c r="M626" s="46"/>
    </row>
    <row r="627" spans="1:13" ht="63.75" hidden="1" customHeight="1" x14ac:dyDescent="0.2">
      <c r="A627" s="56" t="s">
        <v>844</v>
      </c>
      <c r="B627" s="35" t="s">
        <v>87</v>
      </c>
      <c r="C627" s="56" t="s">
        <v>698</v>
      </c>
      <c r="D627" s="68">
        <v>1</v>
      </c>
      <c r="E627" s="65">
        <v>1729.83</v>
      </c>
      <c r="F627" s="65">
        <v>1729.83</v>
      </c>
      <c r="G627" s="68">
        <v>1</v>
      </c>
      <c r="H627" s="65">
        <v>1729.83</v>
      </c>
      <c r="I627" s="5">
        <f t="shared" si="152"/>
        <v>0</v>
      </c>
      <c r="J627" s="36">
        <f t="shared" si="153"/>
        <v>0</v>
      </c>
      <c r="K627" s="5">
        <f t="shared" si="154"/>
        <v>0</v>
      </c>
      <c r="L627" s="36">
        <f t="shared" si="155"/>
        <v>0</v>
      </c>
      <c r="M627" s="46"/>
    </row>
    <row r="628" spans="1:13" ht="12.75" hidden="1" customHeight="1" x14ac:dyDescent="0.2"/>
    <row r="629" spans="1:13" ht="12.75" hidden="1" customHeight="1" x14ac:dyDescent="0.2">
      <c r="B629" s="62" t="s">
        <v>892</v>
      </c>
      <c r="F629" s="27">
        <v>174359.95</v>
      </c>
      <c r="H629" s="27">
        <v>2600.9699999999998</v>
      </c>
    </row>
    <row r="630" spans="1:13" ht="12.75" hidden="1" customHeight="1" x14ac:dyDescent="0.2">
      <c r="B630" s="62" t="s">
        <v>114</v>
      </c>
    </row>
    <row r="631" spans="1:13" ht="12.75" hidden="1" customHeight="1" x14ac:dyDescent="0.2">
      <c r="B631" s="62" t="s">
        <v>658</v>
      </c>
      <c r="F631" s="27">
        <v>13380.7</v>
      </c>
      <c r="H631" s="27">
        <v>0</v>
      </c>
    </row>
    <row r="632" spans="1:13" ht="12.75" hidden="1" customHeight="1" x14ac:dyDescent="0.2">
      <c r="B632" s="62" t="s">
        <v>819</v>
      </c>
    </row>
    <row r="633" spans="1:13" ht="53.25" hidden="1" customHeight="1" x14ac:dyDescent="0.2">
      <c r="A633" s="56" t="s">
        <v>701</v>
      </c>
      <c r="B633" s="35" t="s">
        <v>68</v>
      </c>
      <c r="C633" s="56" t="s">
        <v>698</v>
      </c>
      <c r="D633" s="68">
        <v>1</v>
      </c>
      <c r="E633" s="65">
        <v>2911.43</v>
      </c>
      <c r="F633" s="65">
        <v>2911.43</v>
      </c>
      <c r="G633" s="68">
        <v>3</v>
      </c>
      <c r="H633" s="65">
        <v>8734.2900000000009</v>
      </c>
      <c r="I633" s="5">
        <f>IF(D633-G633&gt;0,D633-G633,0)</f>
        <v>0</v>
      </c>
      <c r="J633" s="36">
        <f>I633*E633</f>
        <v>0</v>
      </c>
      <c r="K633" s="5">
        <f>IF(D633-G633&lt;0,G633-D633,0)</f>
        <v>2</v>
      </c>
      <c r="L633" s="36">
        <f>K633*E633</f>
        <v>5822.86</v>
      </c>
      <c r="M633" s="46"/>
    </row>
    <row r="634" spans="1:13" ht="12.75" hidden="1" customHeight="1" x14ac:dyDescent="0.2">
      <c r="B634" s="62" t="s">
        <v>937</v>
      </c>
      <c r="F634" s="27">
        <v>115085.8</v>
      </c>
      <c r="H634" s="27">
        <v>8734.2900000000009</v>
      </c>
    </row>
    <row r="635" spans="1:13" ht="12.75" hidden="1" customHeight="1" x14ac:dyDescent="0.2">
      <c r="B635" s="62" t="s">
        <v>895</v>
      </c>
      <c r="F635" s="27">
        <v>302826.45</v>
      </c>
      <c r="H635" s="27">
        <v>11335.26</v>
      </c>
    </row>
    <row r="636" spans="1:13" ht="12.75" hidden="1" customHeight="1" x14ac:dyDescent="0.2">
      <c r="B636" s="62" t="s">
        <v>779</v>
      </c>
    </row>
    <row r="637" spans="1:13" ht="12.75" hidden="1" customHeight="1" x14ac:dyDescent="0.2">
      <c r="B637" s="62" t="s">
        <v>819</v>
      </c>
    </row>
    <row r="638" spans="1:13" ht="74.25" hidden="1" customHeight="1" x14ac:dyDescent="0.2">
      <c r="A638" s="56" t="s">
        <v>432</v>
      </c>
      <c r="B638" s="35" t="s">
        <v>689</v>
      </c>
      <c r="C638" s="56" t="s">
        <v>1038</v>
      </c>
      <c r="D638" s="68">
        <v>5.8</v>
      </c>
      <c r="E638" s="65">
        <v>3906.52</v>
      </c>
      <c r="F638" s="65">
        <v>22657.82</v>
      </c>
      <c r="G638" s="68">
        <v>24.76</v>
      </c>
      <c r="H638" s="65">
        <v>96725.440000000002</v>
      </c>
      <c r="I638" s="5">
        <f>IF(D638-G638&gt;0,D638-G638,0)</f>
        <v>0</v>
      </c>
      <c r="J638" s="36">
        <f>I638*E638</f>
        <v>0</v>
      </c>
      <c r="K638" s="5">
        <f>IF(D638-G638&lt;0,G638-D638,0)</f>
        <v>18.96</v>
      </c>
      <c r="L638" s="36">
        <f>K638*E638</f>
        <v>74067.62</v>
      </c>
      <c r="M638" s="46"/>
    </row>
    <row r="639" spans="1:13" ht="53.25" hidden="1" customHeight="1" x14ac:dyDescent="0.2">
      <c r="B639" s="35" t="s">
        <v>834</v>
      </c>
    </row>
    <row r="640" spans="1:13" ht="63.75" hidden="1" customHeight="1" x14ac:dyDescent="0.2">
      <c r="A640" s="56" t="s">
        <v>253</v>
      </c>
      <c r="B640" s="35" t="s">
        <v>371</v>
      </c>
      <c r="C640" s="56" t="s">
        <v>698</v>
      </c>
      <c r="D640" s="68">
        <v>0</v>
      </c>
      <c r="E640" s="65">
        <v>3023.04</v>
      </c>
      <c r="F640" s="65">
        <v>0</v>
      </c>
      <c r="G640" s="68">
        <v>1</v>
      </c>
      <c r="H640" s="65">
        <v>3023.04</v>
      </c>
      <c r="I640" s="5">
        <f>IF(D640-G640&gt;0,D640-G640,0)</f>
        <v>0</v>
      </c>
      <c r="J640" s="36">
        <f>I640*E640</f>
        <v>0</v>
      </c>
      <c r="K640" s="5">
        <f>IF(D640-G640&lt;0,G640-D640,0)</f>
        <v>1</v>
      </c>
      <c r="L640" s="36">
        <f>K640*E640</f>
        <v>3023.04</v>
      </c>
      <c r="M640" s="46"/>
    </row>
    <row r="641" spans="1:13" ht="21.75" hidden="1" customHeight="1" x14ac:dyDescent="0.2">
      <c r="B641" s="35" t="s">
        <v>5</v>
      </c>
    </row>
    <row r="642" spans="1:13" ht="12.75" hidden="1" customHeight="1" x14ac:dyDescent="0.2">
      <c r="B642" s="62" t="s">
        <v>937</v>
      </c>
      <c r="F642" s="27">
        <v>24829.33</v>
      </c>
      <c r="H642" s="27">
        <v>99748.479999999996</v>
      </c>
    </row>
    <row r="643" spans="1:13" ht="12.75" hidden="1" customHeight="1" x14ac:dyDescent="0.2">
      <c r="B643" s="62" t="s">
        <v>278</v>
      </c>
      <c r="F643" s="27">
        <v>24829.33</v>
      </c>
      <c r="H643" s="27">
        <v>99748.479999999996</v>
      </c>
    </row>
    <row r="644" spans="1:13" ht="12.75" hidden="1" customHeight="1" x14ac:dyDescent="0.2">
      <c r="B644" s="62" t="s">
        <v>17</v>
      </c>
    </row>
    <row r="645" spans="1:13" ht="12.75" hidden="1" customHeight="1" x14ac:dyDescent="0.2">
      <c r="B645" s="62" t="s">
        <v>819</v>
      </c>
    </row>
    <row r="646" spans="1:13" ht="63.75" hidden="1" customHeight="1" x14ac:dyDescent="0.2">
      <c r="A646" s="56" t="s">
        <v>641</v>
      </c>
      <c r="B646" s="35" t="s">
        <v>685</v>
      </c>
      <c r="C646" s="56" t="s">
        <v>698</v>
      </c>
      <c r="D646" s="68">
        <v>25</v>
      </c>
      <c r="E646" s="65">
        <v>219.81</v>
      </c>
      <c r="F646" s="65">
        <v>5495.25</v>
      </c>
      <c r="G646" s="68">
        <v>16</v>
      </c>
      <c r="H646" s="65">
        <v>3516.96</v>
      </c>
      <c r="I646" s="5">
        <f>IF(D646-G646&gt;0,D646-G646,0)</f>
        <v>9</v>
      </c>
      <c r="J646" s="36">
        <f>I646*E646</f>
        <v>1978.29</v>
      </c>
      <c r="K646" s="5">
        <f>IF(D646-G646&lt;0,G646-D646,0)</f>
        <v>0</v>
      </c>
      <c r="L646" s="36">
        <f>K646*E646</f>
        <v>0</v>
      </c>
      <c r="M646" s="46"/>
    </row>
    <row r="647" spans="1:13" ht="12.75" hidden="1" customHeight="1" x14ac:dyDescent="0.2"/>
    <row r="648" spans="1:13" ht="12.75" hidden="1" customHeight="1" x14ac:dyDescent="0.2">
      <c r="B648" s="62" t="s">
        <v>937</v>
      </c>
      <c r="F648" s="27">
        <v>36576.85</v>
      </c>
      <c r="H648" s="27">
        <v>3516.96</v>
      </c>
    </row>
    <row r="649" spans="1:13" ht="12.75" hidden="1" customHeight="1" x14ac:dyDescent="0.2">
      <c r="B649" s="62" t="s">
        <v>126</v>
      </c>
      <c r="F649" s="27">
        <v>36576.85</v>
      </c>
      <c r="H649" s="27">
        <v>3516.96</v>
      </c>
    </row>
    <row r="650" spans="1:13" ht="12.75" hidden="1" customHeight="1" x14ac:dyDescent="0.2">
      <c r="B650" s="62" t="s">
        <v>693</v>
      </c>
      <c r="F650" s="27">
        <v>6306860.46</v>
      </c>
      <c r="H650" s="27">
        <v>11983450.67</v>
      </c>
    </row>
    <row r="651" spans="1:13" ht="12.75" hidden="1" customHeight="1" x14ac:dyDescent="0.2">
      <c r="B651" s="62" t="s">
        <v>747</v>
      </c>
    </row>
    <row r="652" spans="1:13" ht="12.75" hidden="1" customHeight="1" x14ac:dyDescent="0.2">
      <c r="B652" s="62" t="s">
        <v>143</v>
      </c>
    </row>
    <row r="653" spans="1:13" ht="12.75" hidden="1" customHeight="1" x14ac:dyDescent="0.2">
      <c r="B653" s="62" t="s">
        <v>220</v>
      </c>
    </row>
    <row r="654" spans="1:13" ht="12.75" hidden="1" customHeight="1" x14ac:dyDescent="0.2">
      <c r="B654" s="62" t="s">
        <v>805</v>
      </c>
      <c r="F654" s="27">
        <v>228900.16</v>
      </c>
      <c r="H654" s="27">
        <v>0</v>
      </c>
    </row>
    <row r="655" spans="1:13" ht="12.75" hidden="1" customHeight="1" x14ac:dyDescent="0.2">
      <c r="B655" s="62" t="s">
        <v>306</v>
      </c>
    </row>
    <row r="656" spans="1:13" ht="12.75" hidden="1" customHeight="1" x14ac:dyDescent="0.2">
      <c r="B656" s="62" t="s">
        <v>18</v>
      </c>
      <c r="F656" s="27">
        <v>342655.37</v>
      </c>
      <c r="H656" s="27">
        <v>0</v>
      </c>
    </row>
    <row r="657" spans="1:13" ht="12.75" hidden="1" customHeight="1" x14ac:dyDescent="0.2">
      <c r="B657" s="62" t="s">
        <v>16</v>
      </c>
    </row>
    <row r="658" spans="1:13" ht="12.75" hidden="1" customHeight="1" x14ac:dyDescent="0.2">
      <c r="B658" s="62" t="s">
        <v>598</v>
      </c>
      <c r="F658" s="27">
        <v>13347.36</v>
      </c>
      <c r="H658" s="27">
        <v>0</v>
      </c>
    </row>
    <row r="659" spans="1:13" ht="12.75" hidden="1" customHeight="1" x14ac:dyDescent="0.2">
      <c r="B659" s="62" t="s">
        <v>97</v>
      </c>
    </row>
    <row r="660" spans="1:13" ht="12.75" hidden="1" customHeight="1" x14ac:dyDescent="0.2">
      <c r="B660" s="62" t="s">
        <v>766</v>
      </c>
      <c r="F660" s="27">
        <v>63321.54</v>
      </c>
      <c r="H660" s="27">
        <v>0</v>
      </c>
    </row>
    <row r="661" spans="1:13" ht="12.75" hidden="1" customHeight="1" x14ac:dyDescent="0.2">
      <c r="B661" s="62" t="s">
        <v>117</v>
      </c>
      <c r="F661" s="27">
        <v>648224.43000000005</v>
      </c>
      <c r="H661" s="27">
        <v>0</v>
      </c>
    </row>
    <row r="662" spans="1:13" ht="12.75" hidden="1" customHeight="1" x14ac:dyDescent="0.2">
      <c r="B662" s="62" t="s">
        <v>583</v>
      </c>
      <c r="F662" s="27">
        <v>648224.43000000005</v>
      </c>
      <c r="H662" s="27">
        <v>0</v>
      </c>
    </row>
    <row r="663" spans="1:13" ht="12.75" hidden="1" customHeight="1" x14ac:dyDescent="0.2">
      <c r="B663" s="62" t="s">
        <v>963</v>
      </c>
    </row>
    <row r="664" spans="1:13" ht="12.75" hidden="1" customHeight="1" x14ac:dyDescent="0.2">
      <c r="B664" s="62" t="s">
        <v>819</v>
      </c>
    </row>
    <row r="665" spans="1:13" ht="63.75" hidden="1" customHeight="1" x14ac:dyDescent="0.2">
      <c r="A665" s="56" t="s">
        <v>599</v>
      </c>
      <c r="B665" s="35" t="s">
        <v>322</v>
      </c>
      <c r="C665" s="56" t="s">
        <v>698</v>
      </c>
      <c r="D665" s="68">
        <v>1</v>
      </c>
      <c r="E665" s="65">
        <v>27485.27</v>
      </c>
      <c r="F665" s="65">
        <v>27485.27</v>
      </c>
      <c r="G665" s="68">
        <v>2</v>
      </c>
      <c r="H665" s="65">
        <v>54970.54</v>
      </c>
      <c r="I665" s="5">
        <f>IF(D665-G665&gt;0,D665-G665,0)</f>
        <v>0</v>
      </c>
      <c r="J665" s="36">
        <f>I665*E665</f>
        <v>0</v>
      </c>
      <c r="K665" s="5">
        <f>IF(D665-G665&lt;0,G665-D665,0)</f>
        <v>1</v>
      </c>
      <c r="L665" s="36">
        <f>K665*E665</f>
        <v>27485.27</v>
      </c>
      <c r="M665" s="46"/>
    </row>
    <row r="666" spans="1:13" ht="21.75" hidden="1" customHeight="1" x14ac:dyDescent="0.2">
      <c r="B666" s="35" t="s">
        <v>379</v>
      </c>
    </row>
    <row r="667" spans="1:13" ht="63.75" hidden="1" customHeight="1" x14ac:dyDescent="0.2">
      <c r="A667" s="56" t="s">
        <v>654</v>
      </c>
      <c r="B667" s="35" t="s">
        <v>584</v>
      </c>
      <c r="C667" s="56" t="s">
        <v>698</v>
      </c>
      <c r="D667" s="68">
        <v>50</v>
      </c>
      <c r="E667" s="65">
        <v>343.27</v>
      </c>
      <c r="F667" s="65">
        <v>17163.5</v>
      </c>
      <c r="G667" s="68">
        <v>84</v>
      </c>
      <c r="H667" s="65">
        <v>28834.68</v>
      </c>
      <c r="I667" s="5">
        <f>IF(D667-G667&gt;0,D667-G667,0)</f>
        <v>0</v>
      </c>
      <c r="J667" s="36">
        <f>I667*E667</f>
        <v>0</v>
      </c>
      <c r="K667" s="5">
        <f>IF(D667-G667&lt;0,G667-D667,0)</f>
        <v>34</v>
      </c>
      <c r="L667" s="36">
        <f>K667*E667</f>
        <v>11671.18</v>
      </c>
      <c r="M667" s="46"/>
    </row>
    <row r="668" spans="1:13" ht="63.75" hidden="1" customHeight="1" x14ac:dyDescent="0.2">
      <c r="B668" s="35" t="s">
        <v>406</v>
      </c>
    </row>
    <row r="669" spans="1:13" ht="63.75" hidden="1" customHeight="1" x14ac:dyDescent="0.2">
      <c r="B669" s="35" t="s">
        <v>157</v>
      </c>
    </row>
    <row r="670" spans="1:13" ht="12.75" hidden="1" customHeight="1" x14ac:dyDescent="0.2"/>
    <row r="671" spans="1:13" ht="12.75" hidden="1" customHeight="1" x14ac:dyDescent="0.2">
      <c r="B671" s="35" t="s">
        <v>905</v>
      </c>
    </row>
    <row r="672" spans="1:13" ht="53.25" hidden="1" customHeight="1" x14ac:dyDescent="0.2">
      <c r="A672" s="56" t="s">
        <v>297</v>
      </c>
      <c r="B672" s="35" t="s">
        <v>391</v>
      </c>
      <c r="C672" s="56" t="s">
        <v>698</v>
      </c>
      <c r="D672" s="68">
        <v>1</v>
      </c>
      <c r="E672" s="65">
        <v>7489.18</v>
      </c>
      <c r="F672" s="65">
        <v>7489.18</v>
      </c>
      <c r="G672" s="68">
        <v>1</v>
      </c>
      <c r="H672" s="65">
        <v>7489.18</v>
      </c>
      <c r="I672" s="5">
        <f t="shared" ref="I672:I673" si="156">IF(D672-G672&gt;0,D672-G672,0)</f>
        <v>0</v>
      </c>
      <c r="J672" s="36">
        <f t="shared" ref="J672:J673" si="157">I672*E672</f>
        <v>0</v>
      </c>
      <c r="K672" s="5">
        <f t="shared" ref="K672:K673" si="158">IF(D672-G672&lt;0,G672-D672,0)</f>
        <v>0</v>
      </c>
      <c r="L672" s="36">
        <f t="shared" ref="L672:L673" si="159">K672*E672</f>
        <v>0</v>
      </c>
      <c r="M672" s="46"/>
    </row>
    <row r="673" spans="1:13" ht="32.25" hidden="1" customHeight="1" x14ac:dyDescent="0.2">
      <c r="A673" s="56" t="s">
        <v>760</v>
      </c>
      <c r="B673" s="35" t="s">
        <v>974</v>
      </c>
      <c r="C673" s="56" t="s">
        <v>698</v>
      </c>
      <c r="D673" s="68">
        <v>1</v>
      </c>
      <c r="E673" s="65">
        <v>8737.3799999999992</v>
      </c>
      <c r="F673" s="65">
        <v>8737.3799999999992</v>
      </c>
      <c r="G673" s="68">
        <v>1</v>
      </c>
      <c r="H673" s="65">
        <v>8737.3799999999992</v>
      </c>
      <c r="I673" s="5">
        <f t="shared" si="156"/>
        <v>0</v>
      </c>
      <c r="J673" s="36">
        <f t="shared" si="157"/>
        <v>0</v>
      </c>
      <c r="K673" s="5">
        <f t="shared" si="158"/>
        <v>0</v>
      </c>
      <c r="L673" s="36">
        <f t="shared" si="159"/>
        <v>0</v>
      </c>
      <c r="M673" s="46"/>
    </row>
    <row r="674" spans="1:13" ht="12.75" hidden="1" customHeight="1" x14ac:dyDescent="0.2">
      <c r="B674" s="62" t="s">
        <v>937</v>
      </c>
      <c r="F674" s="27">
        <v>60875.33</v>
      </c>
      <c r="H674" s="27">
        <v>100031.78</v>
      </c>
    </row>
    <row r="675" spans="1:13" ht="12.75" hidden="1" customHeight="1" x14ac:dyDescent="0.2">
      <c r="B675" s="62" t="s">
        <v>662</v>
      </c>
      <c r="F675" s="27">
        <v>60875.33</v>
      </c>
      <c r="H675" s="27">
        <v>100031.78</v>
      </c>
    </row>
    <row r="676" spans="1:13" ht="12.75" hidden="1" customHeight="1" x14ac:dyDescent="0.2">
      <c r="B676" s="62" t="s">
        <v>353</v>
      </c>
    </row>
    <row r="677" spans="1:13" ht="12.75" hidden="1" customHeight="1" x14ac:dyDescent="0.2">
      <c r="B677" s="62" t="s">
        <v>478</v>
      </c>
    </row>
    <row r="678" spans="1:13" ht="63.75" hidden="1" customHeight="1" x14ac:dyDescent="0.2">
      <c r="A678" s="56" t="s">
        <v>328</v>
      </c>
      <c r="B678" s="35" t="s">
        <v>572</v>
      </c>
      <c r="C678" s="56" t="s">
        <v>679</v>
      </c>
      <c r="D678" s="68">
        <v>0</v>
      </c>
      <c r="E678" s="65">
        <v>74.239999999999995</v>
      </c>
      <c r="F678" s="65">
        <v>0</v>
      </c>
      <c r="G678" s="68">
        <v>4813.04</v>
      </c>
      <c r="H678" s="65">
        <v>357320.09</v>
      </c>
      <c r="I678" s="5">
        <f>IF(D678-G678&gt;0,D678-G678,0)</f>
        <v>0</v>
      </c>
      <c r="J678" s="36">
        <f>I678*E678</f>
        <v>0</v>
      </c>
      <c r="K678" s="5">
        <f>IF(D678-G678&lt;0,G678-D678,0)</f>
        <v>4813.04</v>
      </c>
      <c r="L678" s="36">
        <f>K678*E678</f>
        <v>357320.09</v>
      </c>
      <c r="M678" s="46"/>
    </row>
    <row r="679" spans="1:13" ht="32.25" hidden="1" customHeight="1" x14ac:dyDescent="0.2">
      <c r="B679" s="35" t="s">
        <v>579</v>
      </c>
    </row>
    <row r="680" spans="1:13" ht="74.25" hidden="1" customHeight="1" x14ac:dyDescent="0.2">
      <c r="A680" s="56" t="s">
        <v>1025</v>
      </c>
      <c r="B680" s="35" t="s">
        <v>242</v>
      </c>
      <c r="C680" s="56" t="s">
        <v>101</v>
      </c>
      <c r="D680" s="68">
        <v>0</v>
      </c>
      <c r="E680" s="65">
        <v>25.7</v>
      </c>
      <c r="F680" s="65">
        <v>0</v>
      </c>
      <c r="G680" s="68">
        <v>1551.53</v>
      </c>
      <c r="H680" s="65">
        <v>39874.32</v>
      </c>
      <c r="I680" s="5">
        <f>IF(D680-G680&gt;0,D680-G680,0)</f>
        <v>0</v>
      </c>
      <c r="J680" s="36">
        <f>I680*E680</f>
        <v>0</v>
      </c>
      <c r="K680" s="5">
        <f>IF(D680-G680&lt;0,G680-D680,0)</f>
        <v>1551.53</v>
      </c>
      <c r="L680" s="36">
        <f>K680*E680</f>
        <v>39874.32</v>
      </c>
      <c r="M680" s="46"/>
    </row>
    <row r="681" spans="1:13" ht="12.75" hidden="1" customHeight="1" x14ac:dyDescent="0.2">
      <c r="B681" s="35" t="s">
        <v>905</v>
      </c>
    </row>
    <row r="682" spans="1:13" ht="74.25" hidden="1" customHeight="1" x14ac:dyDescent="0.2">
      <c r="A682" s="56" t="s">
        <v>25</v>
      </c>
      <c r="B682" s="35" t="s">
        <v>381</v>
      </c>
      <c r="C682" s="56" t="s">
        <v>1038</v>
      </c>
      <c r="D682" s="68">
        <v>0</v>
      </c>
      <c r="E682" s="65">
        <v>112.33</v>
      </c>
      <c r="F682" s="65">
        <v>0</v>
      </c>
      <c r="G682" s="68">
        <v>4740.07</v>
      </c>
      <c r="H682" s="65">
        <v>532452.06000000006</v>
      </c>
      <c r="I682" s="5">
        <f t="shared" ref="I682:I684" si="160">IF(D682-G682&gt;0,D682-G682,0)</f>
        <v>0</v>
      </c>
      <c r="J682" s="36">
        <f t="shared" ref="J682:J684" si="161">I682*E682</f>
        <v>0</v>
      </c>
      <c r="K682" s="5">
        <f t="shared" ref="K682:K684" si="162">IF(D682-G682&lt;0,G682-D682,0)</f>
        <v>4740.07</v>
      </c>
      <c r="L682" s="36">
        <f t="shared" ref="L682:L684" si="163">K682*E682</f>
        <v>532452.06000000006</v>
      </c>
      <c r="M682" s="46"/>
    </row>
    <row r="683" spans="1:13" ht="53.25" hidden="1" customHeight="1" x14ac:dyDescent="0.2">
      <c r="A683" s="56" t="s">
        <v>152</v>
      </c>
      <c r="B683" s="35" t="s">
        <v>787</v>
      </c>
      <c r="C683" s="56" t="s">
        <v>1038</v>
      </c>
      <c r="D683" s="68">
        <v>0</v>
      </c>
      <c r="E683" s="65">
        <v>164.09</v>
      </c>
      <c r="F683" s="65">
        <v>0</v>
      </c>
      <c r="G683" s="68">
        <v>1166.48</v>
      </c>
      <c r="H683" s="65">
        <v>191407.7</v>
      </c>
      <c r="I683" s="5">
        <f t="shared" si="160"/>
        <v>0</v>
      </c>
      <c r="J683" s="36">
        <f t="shared" si="161"/>
        <v>0</v>
      </c>
      <c r="K683" s="5">
        <f t="shared" si="162"/>
        <v>1166.48</v>
      </c>
      <c r="L683" s="36">
        <f t="shared" si="163"/>
        <v>191407.7</v>
      </c>
      <c r="M683" s="46"/>
    </row>
    <row r="684" spans="1:13" ht="63.75" hidden="1" customHeight="1" x14ac:dyDescent="0.2">
      <c r="A684" s="56" t="s">
        <v>712</v>
      </c>
      <c r="B684" s="35" t="s">
        <v>849</v>
      </c>
      <c r="C684" s="56" t="s">
        <v>839</v>
      </c>
      <c r="D684" s="68">
        <v>0</v>
      </c>
      <c r="E684" s="65">
        <v>52.74</v>
      </c>
      <c r="F684" s="65">
        <v>0</v>
      </c>
      <c r="G684" s="68">
        <v>117.1</v>
      </c>
      <c r="H684" s="65">
        <v>6175.85</v>
      </c>
      <c r="I684" s="5">
        <f t="shared" si="160"/>
        <v>0</v>
      </c>
      <c r="J684" s="36">
        <f t="shared" si="161"/>
        <v>0</v>
      </c>
      <c r="K684" s="5">
        <f t="shared" si="162"/>
        <v>117.1</v>
      </c>
      <c r="L684" s="36">
        <f t="shared" si="163"/>
        <v>6175.85</v>
      </c>
      <c r="M684" s="46"/>
    </row>
    <row r="685" spans="1:13" ht="12.75" hidden="1" customHeight="1" x14ac:dyDescent="0.2"/>
    <row r="686" spans="1:13" ht="12.75" hidden="1" customHeight="1" x14ac:dyDescent="0.2">
      <c r="B686" s="35" t="s">
        <v>496</v>
      </c>
    </row>
    <row r="687" spans="1:13" ht="63.75" hidden="1" customHeight="1" x14ac:dyDescent="0.2">
      <c r="A687" s="56" t="s">
        <v>282</v>
      </c>
      <c r="B687" s="35" t="s">
        <v>574</v>
      </c>
      <c r="C687" s="56" t="s">
        <v>679</v>
      </c>
      <c r="D687" s="68">
        <v>0</v>
      </c>
      <c r="E687" s="65">
        <v>2048.56</v>
      </c>
      <c r="F687" s="65">
        <v>0</v>
      </c>
      <c r="G687" s="68">
        <v>14.85</v>
      </c>
      <c r="H687" s="65">
        <v>30421.119999999999</v>
      </c>
      <c r="I687" s="5">
        <f>IF(D687-G687&gt;0,D687-G687,0)</f>
        <v>0</v>
      </c>
      <c r="J687" s="36">
        <f>I687*E687</f>
        <v>0</v>
      </c>
      <c r="K687" s="5">
        <f>IF(D687-G687&lt;0,G687-D687,0)</f>
        <v>14.85</v>
      </c>
      <c r="L687" s="36">
        <f>K687*E687</f>
        <v>30421.119999999999</v>
      </c>
      <c r="M687" s="46"/>
    </row>
    <row r="688" spans="1:13" ht="32.25" hidden="1" customHeight="1" x14ac:dyDescent="0.2">
      <c r="B688" s="35" t="s">
        <v>752</v>
      </c>
    </row>
    <row r="689" spans="1:13" ht="12.75" hidden="1" customHeight="1" x14ac:dyDescent="0.2">
      <c r="B689" s="62" t="s">
        <v>573</v>
      </c>
      <c r="F689" s="27">
        <v>0</v>
      </c>
      <c r="H689" s="27">
        <v>1157651.1399999999</v>
      </c>
    </row>
    <row r="690" spans="1:13" ht="12.75" hidden="1" customHeight="1" x14ac:dyDescent="0.2">
      <c r="B690" s="62" t="s">
        <v>207</v>
      </c>
    </row>
    <row r="691" spans="1:13" ht="63.75" hidden="1" customHeight="1" x14ac:dyDescent="0.2">
      <c r="A691" s="56" t="s">
        <v>328</v>
      </c>
      <c r="B691" s="35" t="s">
        <v>572</v>
      </c>
      <c r="C691" s="56" t="s">
        <v>679</v>
      </c>
      <c r="D691" s="68">
        <v>0</v>
      </c>
      <c r="E691" s="65">
        <v>74.239999999999995</v>
      </c>
      <c r="F691" s="65">
        <v>0</v>
      </c>
      <c r="G691" s="68">
        <v>20091.740000000002</v>
      </c>
      <c r="H691" s="65">
        <v>1491610.78</v>
      </c>
      <c r="I691" s="5">
        <f>IF(D691-G691&gt;0,D691-G691,0)</f>
        <v>0</v>
      </c>
      <c r="J691" s="36">
        <f>I691*E691</f>
        <v>0</v>
      </c>
      <c r="K691" s="5">
        <f>IF(D691-G691&lt;0,G691-D691,0)</f>
        <v>20091.740000000002</v>
      </c>
      <c r="L691" s="36">
        <f>K691*E691</f>
        <v>1491610.78</v>
      </c>
      <c r="M691" s="46"/>
    </row>
    <row r="692" spans="1:13" ht="32.25" hidden="1" customHeight="1" x14ac:dyDescent="0.2">
      <c r="B692" s="35" t="s">
        <v>579</v>
      </c>
    </row>
    <row r="693" spans="1:13" ht="63.75" hidden="1" customHeight="1" x14ac:dyDescent="0.2">
      <c r="A693" s="56" t="s">
        <v>666</v>
      </c>
      <c r="B693" s="35" t="s">
        <v>398</v>
      </c>
      <c r="C693" s="56" t="s">
        <v>679</v>
      </c>
      <c r="D693" s="68">
        <v>0</v>
      </c>
      <c r="E693" s="65">
        <v>161.02000000000001</v>
      </c>
      <c r="F693" s="65">
        <v>0</v>
      </c>
      <c r="G693" s="68">
        <v>547.66999999999996</v>
      </c>
      <c r="H693" s="65">
        <v>88185.82</v>
      </c>
      <c r="I693" s="5">
        <f>IF(D693-G693&gt;0,D693-G693,0)</f>
        <v>0</v>
      </c>
      <c r="J693" s="36">
        <f>I693*E693</f>
        <v>0</v>
      </c>
      <c r="K693" s="5">
        <f>IF(D693-G693&lt;0,G693-D693,0)</f>
        <v>547.66999999999996</v>
      </c>
      <c r="L693" s="36">
        <f>K693*E693</f>
        <v>88185.82</v>
      </c>
      <c r="M693" s="46"/>
    </row>
    <row r="694" spans="1:13" ht="74.25" hidden="1" customHeight="1" x14ac:dyDescent="0.2">
      <c r="B694" s="35" t="s">
        <v>519</v>
      </c>
    </row>
    <row r="695" spans="1:13" ht="42.75" hidden="1" customHeight="1" x14ac:dyDescent="0.2">
      <c r="B695" s="35" t="s">
        <v>933</v>
      </c>
    </row>
    <row r="696" spans="1:13" ht="63.75" hidden="1" customHeight="1" x14ac:dyDescent="0.2">
      <c r="A696" s="56" t="s">
        <v>52</v>
      </c>
      <c r="B696" s="35" t="s">
        <v>90</v>
      </c>
      <c r="C696" s="56" t="s">
        <v>1038</v>
      </c>
      <c r="D696" s="68">
        <v>0</v>
      </c>
      <c r="E696" s="65">
        <v>25.04</v>
      </c>
      <c r="F696" s="65">
        <v>0</v>
      </c>
      <c r="G696" s="68">
        <v>7840</v>
      </c>
      <c r="H696" s="65">
        <v>196313.60000000001</v>
      </c>
      <c r="I696" s="5">
        <f t="shared" ref="I696:I697" si="164">IF(D696-G696&gt;0,D696-G696,0)</f>
        <v>0</v>
      </c>
      <c r="J696" s="36">
        <f t="shared" ref="J696:J697" si="165">I696*E696</f>
        <v>0</v>
      </c>
      <c r="K696" s="5">
        <f t="shared" ref="K696:K697" si="166">IF(D696-G696&lt;0,G696-D696,0)</f>
        <v>7840</v>
      </c>
      <c r="L696" s="36">
        <f t="shared" ref="L696:L697" si="167">K696*E696</f>
        <v>196313.60000000001</v>
      </c>
      <c r="M696" s="46"/>
    </row>
    <row r="697" spans="1:13" ht="63.75" hidden="1" customHeight="1" x14ac:dyDescent="0.2">
      <c r="A697" s="56" t="s">
        <v>1030</v>
      </c>
      <c r="B697" s="35" t="s">
        <v>651</v>
      </c>
      <c r="C697" s="56" t="s">
        <v>679</v>
      </c>
      <c r="D697" s="68">
        <v>0</v>
      </c>
      <c r="E697" s="65">
        <v>61.84</v>
      </c>
      <c r="F697" s="65">
        <v>0</v>
      </c>
      <c r="G697" s="68">
        <v>678.16</v>
      </c>
      <c r="H697" s="65">
        <v>41937.410000000003</v>
      </c>
      <c r="I697" s="5">
        <f t="shared" si="164"/>
        <v>0</v>
      </c>
      <c r="J697" s="36">
        <f t="shared" si="165"/>
        <v>0</v>
      </c>
      <c r="K697" s="5">
        <f t="shared" si="166"/>
        <v>678.16</v>
      </c>
      <c r="L697" s="36">
        <f t="shared" si="167"/>
        <v>41937.410000000003</v>
      </c>
      <c r="M697" s="46"/>
    </row>
    <row r="698" spans="1:13" ht="12.75" hidden="1" customHeight="1" x14ac:dyDescent="0.2"/>
    <row r="699" spans="1:13" ht="53.25" hidden="1" customHeight="1" x14ac:dyDescent="0.2">
      <c r="B699" s="35" t="s">
        <v>145</v>
      </c>
    </row>
    <row r="700" spans="1:13" ht="12.75" hidden="1" customHeight="1" x14ac:dyDescent="0.2">
      <c r="B700" s="62" t="s">
        <v>155</v>
      </c>
      <c r="F700" s="27">
        <v>0</v>
      </c>
      <c r="H700" s="27">
        <v>1818047.61</v>
      </c>
    </row>
    <row r="701" spans="1:13" ht="12.75" hidden="1" customHeight="1" x14ac:dyDescent="0.2">
      <c r="B701" s="62" t="s">
        <v>516</v>
      </c>
    </row>
    <row r="702" spans="1:13" ht="63.75" hidden="1" customHeight="1" x14ac:dyDescent="0.2">
      <c r="A702" s="56" t="s">
        <v>328</v>
      </c>
      <c r="B702" s="35" t="s">
        <v>572</v>
      </c>
      <c r="C702" s="56" t="s">
        <v>679</v>
      </c>
      <c r="D702" s="68">
        <v>0</v>
      </c>
      <c r="E702" s="65">
        <v>74.239999999999995</v>
      </c>
      <c r="F702" s="65">
        <v>0</v>
      </c>
      <c r="G702" s="68">
        <v>323.2</v>
      </c>
      <c r="H702" s="65">
        <v>23994.37</v>
      </c>
      <c r="I702" s="5">
        <f>IF(D702-G702&gt;0,D702-G702,0)</f>
        <v>0</v>
      </c>
      <c r="J702" s="36">
        <f>I702*E702</f>
        <v>0</v>
      </c>
      <c r="K702" s="5">
        <f>IF(D702-G702&lt;0,G702-D702,0)</f>
        <v>323.2</v>
      </c>
      <c r="L702" s="36">
        <f>K702*E702</f>
        <v>23994.37</v>
      </c>
      <c r="M702" s="46"/>
    </row>
    <row r="703" spans="1:13" ht="32.25" hidden="1" customHeight="1" x14ac:dyDescent="0.2">
      <c r="B703" s="35" t="s">
        <v>579</v>
      </c>
    </row>
    <row r="704" spans="1:13" ht="63.75" hidden="1" customHeight="1" x14ac:dyDescent="0.2">
      <c r="A704" s="56" t="s">
        <v>321</v>
      </c>
      <c r="B704" s="35" t="s">
        <v>958</v>
      </c>
      <c r="C704" s="56" t="s">
        <v>101</v>
      </c>
      <c r="D704" s="68">
        <v>0</v>
      </c>
      <c r="E704" s="65">
        <v>27.94</v>
      </c>
      <c r="F704" s="65">
        <v>0</v>
      </c>
      <c r="G704" s="68">
        <v>742.13</v>
      </c>
      <c r="H704" s="65">
        <v>20735.11</v>
      </c>
      <c r="I704" s="5">
        <f>IF(D704-G704&gt;0,D704-G704,0)</f>
        <v>0</v>
      </c>
      <c r="J704" s="36">
        <f>I704*E704</f>
        <v>0</v>
      </c>
      <c r="K704" s="5">
        <f>IF(D704-G704&lt;0,G704-D704,0)</f>
        <v>742.13</v>
      </c>
      <c r="L704" s="36">
        <f>K704*E704</f>
        <v>20735.11</v>
      </c>
      <c r="M704" s="46"/>
    </row>
    <row r="705" spans="1:13" ht="12.75" hidden="1" customHeight="1" x14ac:dyDescent="0.2">
      <c r="B705" s="35" t="s">
        <v>543</v>
      </c>
    </row>
    <row r="706" spans="1:13" ht="74.25" hidden="1" customHeight="1" x14ac:dyDescent="0.2">
      <c r="A706" s="56" t="s">
        <v>1025</v>
      </c>
      <c r="B706" s="35" t="s">
        <v>242</v>
      </c>
      <c r="C706" s="56" t="s">
        <v>101</v>
      </c>
      <c r="D706" s="68">
        <v>0</v>
      </c>
      <c r="E706" s="65">
        <v>25.7</v>
      </c>
      <c r="F706" s="65">
        <v>0</v>
      </c>
      <c r="G706" s="68">
        <v>1670.16</v>
      </c>
      <c r="H706" s="65">
        <v>42923.11</v>
      </c>
      <c r="I706" s="5">
        <f>IF(D706-G706&gt;0,D706-G706,0)</f>
        <v>0</v>
      </c>
      <c r="J706" s="36">
        <f>I706*E706</f>
        <v>0</v>
      </c>
      <c r="K706" s="5">
        <f>IF(D706-G706&lt;0,G706-D706,0)</f>
        <v>1670.16</v>
      </c>
      <c r="L706" s="36">
        <f>K706*E706</f>
        <v>42923.11</v>
      </c>
      <c r="M706" s="46"/>
    </row>
    <row r="707" spans="1:13" ht="12.75" hidden="1" customHeight="1" x14ac:dyDescent="0.2">
      <c r="B707" s="35" t="s">
        <v>905</v>
      </c>
    </row>
    <row r="708" spans="1:13" ht="74.25" hidden="1" customHeight="1" x14ac:dyDescent="0.2">
      <c r="A708" s="56" t="s">
        <v>1039</v>
      </c>
      <c r="B708" s="35" t="s">
        <v>767</v>
      </c>
      <c r="C708" s="56" t="s">
        <v>679</v>
      </c>
      <c r="D708" s="68">
        <v>0</v>
      </c>
      <c r="E708" s="65">
        <v>1880.88</v>
      </c>
      <c r="F708" s="65">
        <v>0</v>
      </c>
      <c r="G708" s="68">
        <v>22.66</v>
      </c>
      <c r="H708" s="65">
        <v>42620.74</v>
      </c>
      <c r="I708" s="5">
        <f>IF(D708-G708&gt;0,D708-G708,0)</f>
        <v>0</v>
      </c>
      <c r="J708" s="36">
        <f>I708*E708</f>
        <v>0</v>
      </c>
      <c r="K708" s="5">
        <f>IF(D708-G708&lt;0,G708-D708,0)</f>
        <v>22.66</v>
      </c>
      <c r="L708" s="36">
        <f>K708*E708</f>
        <v>42620.74</v>
      </c>
      <c r="M708" s="46"/>
    </row>
    <row r="709" spans="1:13" ht="12.75" hidden="1" customHeight="1" x14ac:dyDescent="0.2">
      <c r="B709" s="35" t="s">
        <v>905</v>
      </c>
    </row>
    <row r="710" spans="1:13" ht="53.25" hidden="1" customHeight="1" x14ac:dyDescent="0.2">
      <c r="A710" s="56" t="s">
        <v>509</v>
      </c>
      <c r="B710" s="35" t="s">
        <v>723</v>
      </c>
      <c r="C710" s="56" t="s">
        <v>1038</v>
      </c>
      <c r="D710" s="68">
        <v>0</v>
      </c>
      <c r="E710" s="65">
        <v>162.38</v>
      </c>
      <c r="F710" s="65">
        <v>0</v>
      </c>
      <c r="G710" s="68">
        <v>273.25</v>
      </c>
      <c r="H710" s="65">
        <v>44370.34</v>
      </c>
      <c r="I710" s="5">
        <f>IF(D710-G710&gt;0,D710-G710,0)</f>
        <v>0</v>
      </c>
      <c r="J710" s="36">
        <f>I710*E710</f>
        <v>0</v>
      </c>
      <c r="K710" s="5">
        <f>IF(D710-G710&lt;0,G710-D710,0)</f>
        <v>273.25</v>
      </c>
      <c r="L710" s="36">
        <f>K710*E710</f>
        <v>44370.34</v>
      </c>
      <c r="M710" s="46"/>
    </row>
    <row r="711" spans="1:13" ht="12.75" hidden="1" customHeight="1" x14ac:dyDescent="0.2"/>
    <row r="712" spans="1:13" ht="63.75" hidden="1" customHeight="1" x14ac:dyDescent="0.2">
      <c r="A712" s="56" t="s">
        <v>636</v>
      </c>
      <c r="B712" s="35" t="s">
        <v>50</v>
      </c>
      <c r="C712" s="56" t="s">
        <v>1038</v>
      </c>
      <c r="D712" s="68">
        <v>0</v>
      </c>
      <c r="E712" s="65">
        <v>237.12</v>
      </c>
      <c r="F712" s="65">
        <v>0</v>
      </c>
      <c r="G712" s="68">
        <v>252.56</v>
      </c>
      <c r="H712" s="65">
        <v>59887.03</v>
      </c>
      <c r="I712" s="5">
        <f>IF(D712-G712&gt;0,D712-G712,0)</f>
        <v>0</v>
      </c>
      <c r="J712" s="36">
        <f>I712*E712</f>
        <v>0</v>
      </c>
      <c r="K712" s="5">
        <f>IF(D712-G712&lt;0,G712-D712,0)</f>
        <v>252.56</v>
      </c>
      <c r="L712" s="36">
        <f>K712*E712</f>
        <v>59887.03</v>
      </c>
      <c r="M712" s="46"/>
    </row>
    <row r="713" spans="1:13" ht="12.75" hidden="1" customHeight="1" x14ac:dyDescent="0.2">
      <c r="B713" s="35" t="s">
        <v>627</v>
      </c>
    </row>
    <row r="714" spans="1:13" ht="74.25" hidden="1" customHeight="1" x14ac:dyDescent="0.2">
      <c r="A714" s="56" t="s">
        <v>25</v>
      </c>
      <c r="B714" s="35" t="s">
        <v>381</v>
      </c>
      <c r="C714" s="56" t="s">
        <v>1038</v>
      </c>
      <c r="D714" s="68">
        <v>0</v>
      </c>
      <c r="E714" s="65">
        <v>112.33</v>
      </c>
      <c r="F714" s="65">
        <v>0</v>
      </c>
      <c r="G714" s="68">
        <v>1249.2109</v>
      </c>
      <c r="H714" s="65">
        <v>140323.85999999999</v>
      </c>
      <c r="I714" s="5">
        <f t="shared" ref="I714:I715" si="168">IF(D714-G714&gt;0,D714-G714,0)</f>
        <v>0</v>
      </c>
      <c r="J714" s="36">
        <f t="shared" ref="J714:J715" si="169">I714*E714</f>
        <v>0</v>
      </c>
      <c r="K714" s="5">
        <f t="shared" ref="K714:K715" si="170">IF(D714-G714&lt;0,G714-D714,0)</f>
        <v>1249.2109</v>
      </c>
      <c r="L714" s="36">
        <f t="shared" ref="L714:L715" si="171">K714*E714</f>
        <v>140323.85999999999</v>
      </c>
      <c r="M714" s="46"/>
    </row>
    <row r="715" spans="1:13" ht="74.25" hidden="1" customHeight="1" x14ac:dyDescent="0.2">
      <c r="A715" s="56" t="s">
        <v>916</v>
      </c>
      <c r="B715" s="35" t="s">
        <v>1068</v>
      </c>
      <c r="C715" s="56" t="s">
        <v>708</v>
      </c>
      <c r="D715" s="68">
        <v>0</v>
      </c>
      <c r="E715" s="65">
        <v>22.89</v>
      </c>
      <c r="F715" s="65">
        <v>0</v>
      </c>
      <c r="G715" s="68">
        <v>351.53</v>
      </c>
      <c r="H715" s="65">
        <v>8046.52</v>
      </c>
      <c r="I715" s="5">
        <f t="shared" si="168"/>
        <v>0</v>
      </c>
      <c r="J715" s="36">
        <f t="shared" si="169"/>
        <v>0</v>
      </c>
      <c r="K715" s="5">
        <f t="shared" si="170"/>
        <v>351.53</v>
      </c>
      <c r="L715" s="36">
        <f t="shared" si="171"/>
        <v>8046.52</v>
      </c>
      <c r="M715" s="46"/>
    </row>
    <row r="716" spans="1:13" ht="32.25" hidden="1" customHeight="1" x14ac:dyDescent="0.2">
      <c r="B716" s="35" t="s">
        <v>591</v>
      </c>
    </row>
    <row r="717" spans="1:13" ht="74.25" hidden="1" customHeight="1" x14ac:dyDescent="0.2">
      <c r="A717" s="56" t="s">
        <v>219</v>
      </c>
      <c r="B717" s="35" t="s">
        <v>249</v>
      </c>
      <c r="C717" s="56" t="s">
        <v>101</v>
      </c>
      <c r="D717" s="68">
        <v>0</v>
      </c>
      <c r="E717" s="65">
        <v>24.66</v>
      </c>
      <c r="F717" s="65">
        <v>0</v>
      </c>
      <c r="G717" s="68">
        <v>134.07</v>
      </c>
      <c r="H717" s="65">
        <v>3306.17</v>
      </c>
      <c r="I717" s="5">
        <f>IF(D717-G717&gt;0,D717-G717,0)</f>
        <v>0</v>
      </c>
      <c r="J717" s="36">
        <f>I717*E717</f>
        <v>0</v>
      </c>
      <c r="K717" s="5">
        <f>IF(D717-G717&lt;0,G717-D717,0)</f>
        <v>134.07</v>
      </c>
      <c r="L717" s="36">
        <f>K717*E717</f>
        <v>3306.17</v>
      </c>
      <c r="M717" s="46"/>
    </row>
    <row r="718" spans="1:13" ht="21.75" hidden="1" customHeight="1" x14ac:dyDescent="0.2">
      <c r="B718" s="35" t="s">
        <v>971</v>
      </c>
    </row>
    <row r="719" spans="1:13" ht="63.75" hidden="1" customHeight="1" x14ac:dyDescent="0.2">
      <c r="A719" s="56" t="s">
        <v>655</v>
      </c>
      <c r="B719" s="35" t="s">
        <v>125</v>
      </c>
      <c r="C719" s="56" t="s">
        <v>1038</v>
      </c>
      <c r="D719" s="68">
        <v>0</v>
      </c>
      <c r="E719" s="65">
        <v>490.04</v>
      </c>
      <c r="F719" s="65">
        <v>0</v>
      </c>
      <c r="G719" s="68">
        <v>49.93</v>
      </c>
      <c r="H719" s="65">
        <v>24467.7</v>
      </c>
      <c r="I719" s="5">
        <f>IF(D719-G719&gt;0,D719-G719,0)</f>
        <v>0</v>
      </c>
      <c r="J719" s="36">
        <f>I719*E719</f>
        <v>0</v>
      </c>
      <c r="K719" s="5">
        <f>IF(D719-G719&lt;0,G719-D719,0)</f>
        <v>49.93</v>
      </c>
      <c r="L719" s="36">
        <f>K719*E719</f>
        <v>24467.7</v>
      </c>
      <c r="M719" s="46"/>
    </row>
    <row r="720" spans="1:13" ht="12.75" hidden="1" customHeight="1" x14ac:dyDescent="0.2">
      <c r="B720" s="35" t="s">
        <v>905</v>
      </c>
    </row>
    <row r="721" spans="1:13" ht="53.25" hidden="1" customHeight="1" x14ac:dyDescent="0.2">
      <c r="A721" s="56" t="s">
        <v>936</v>
      </c>
      <c r="B721" s="35" t="s">
        <v>60</v>
      </c>
      <c r="C721" s="56" t="s">
        <v>1038</v>
      </c>
      <c r="D721" s="68">
        <v>0</v>
      </c>
      <c r="E721" s="65">
        <v>132.91</v>
      </c>
      <c r="F721" s="65">
        <v>0</v>
      </c>
      <c r="G721" s="68">
        <v>48.39</v>
      </c>
      <c r="H721" s="65">
        <v>6431.51</v>
      </c>
      <c r="I721" s="5">
        <f>IF(D721-G721&gt;0,D721-G721,0)</f>
        <v>0</v>
      </c>
      <c r="J721" s="36">
        <f>I721*E721</f>
        <v>0</v>
      </c>
      <c r="K721" s="5">
        <f>IF(D721-G721&lt;0,G721-D721,0)</f>
        <v>48.39</v>
      </c>
      <c r="L721" s="36">
        <f>K721*E721</f>
        <v>6431.51</v>
      </c>
      <c r="M721" s="46"/>
    </row>
    <row r="722" spans="1:13" ht="12.75" hidden="1" customHeight="1" x14ac:dyDescent="0.2"/>
    <row r="723" spans="1:13" ht="63.75" hidden="1" customHeight="1" x14ac:dyDescent="0.2">
      <c r="A723" s="56" t="s">
        <v>232</v>
      </c>
      <c r="B723" s="35" t="s">
        <v>248</v>
      </c>
      <c r="C723" s="56" t="s">
        <v>1038</v>
      </c>
      <c r="D723" s="68">
        <v>0</v>
      </c>
      <c r="E723" s="65">
        <v>237.12</v>
      </c>
      <c r="F723" s="65">
        <v>0</v>
      </c>
      <c r="G723" s="68">
        <v>38.54</v>
      </c>
      <c r="H723" s="65">
        <v>9138.6</v>
      </c>
      <c r="I723" s="5">
        <f>IF(D723-G723&gt;0,D723-G723,0)</f>
        <v>0</v>
      </c>
      <c r="J723" s="36">
        <f>I723*E723</f>
        <v>0</v>
      </c>
      <c r="K723" s="5">
        <f>IF(D723-G723&lt;0,G723-D723,0)</f>
        <v>38.54</v>
      </c>
      <c r="L723" s="36">
        <f>K723*E723</f>
        <v>9138.6</v>
      </c>
      <c r="M723" s="46"/>
    </row>
    <row r="724" spans="1:13" ht="12.75" hidden="1" customHeight="1" x14ac:dyDescent="0.2">
      <c r="B724" s="35" t="s">
        <v>905</v>
      </c>
    </row>
    <row r="725" spans="1:13" ht="53.25" hidden="1" customHeight="1" x14ac:dyDescent="0.2">
      <c r="A725" s="56" t="s">
        <v>79</v>
      </c>
      <c r="B725" s="35" t="s">
        <v>969</v>
      </c>
      <c r="C725" s="56" t="s">
        <v>679</v>
      </c>
      <c r="D725" s="68">
        <v>0</v>
      </c>
      <c r="E725" s="65">
        <v>51.05</v>
      </c>
      <c r="F725" s="65">
        <v>0</v>
      </c>
      <c r="G725" s="68">
        <v>15.95</v>
      </c>
      <c r="H725" s="65">
        <v>814.25</v>
      </c>
      <c r="I725" s="5">
        <f t="shared" ref="I725:I726" si="172">IF(D725-G725&gt;0,D725-G725,0)</f>
        <v>0</v>
      </c>
      <c r="J725" s="36">
        <f t="shared" ref="J725:J726" si="173">I725*E725</f>
        <v>0</v>
      </c>
      <c r="K725" s="5">
        <f t="shared" ref="K725:K726" si="174">IF(D725-G725&lt;0,G725-D725,0)</f>
        <v>15.95</v>
      </c>
      <c r="L725" s="36">
        <f t="shared" ref="L725:L726" si="175">K725*E725</f>
        <v>814.25</v>
      </c>
      <c r="M725" s="46"/>
    </row>
    <row r="726" spans="1:13" ht="63.75" hidden="1" customHeight="1" x14ac:dyDescent="0.2">
      <c r="A726" s="56" t="s">
        <v>1030</v>
      </c>
      <c r="B726" s="35" t="s">
        <v>651</v>
      </c>
      <c r="C726" s="56" t="s">
        <v>679</v>
      </c>
      <c r="D726" s="68">
        <v>0</v>
      </c>
      <c r="E726" s="65">
        <v>61.84</v>
      </c>
      <c r="F726" s="65">
        <v>0</v>
      </c>
      <c r="G726" s="68">
        <v>13.16</v>
      </c>
      <c r="H726" s="65">
        <v>813.81</v>
      </c>
      <c r="I726" s="5">
        <f t="shared" si="172"/>
        <v>0</v>
      </c>
      <c r="J726" s="36">
        <f t="shared" si="173"/>
        <v>0</v>
      </c>
      <c r="K726" s="5">
        <f t="shared" si="174"/>
        <v>13.16</v>
      </c>
      <c r="L726" s="36">
        <f t="shared" si="175"/>
        <v>813.81</v>
      </c>
      <c r="M726" s="46"/>
    </row>
    <row r="727" spans="1:13" ht="53.25" hidden="1" customHeight="1" x14ac:dyDescent="0.2">
      <c r="B727" s="35" t="s">
        <v>145</v>
      </c>
    </row>
    <row r="728" spans="1:13" ht="63.75" hidden="1" customHeight="1" x14ac:dyDescent="0.2">
      <c r="A728" s="56" t="s">
        <v>570</v>
      </c>
      <c r="B728" s="35" t="s">
        <v>720</v>
      </c>
      <c r="C728" s="56" t="s">
        <v>679</v>
      </c>
      <c r="D728" s="68">
        <v>0</v>
      </c>
      <c r="E728" s="65">
        <v>1800.91</v>
      </c>
      <c r="F728" s="65">
        <v>0</v>
      </c>
      <c r="G728" s="68">
        <v>8.17</v>
      </c>
      <c r="H728" s="65">
        <v>14713.43</v>
      </c>
      <c r="I728" s="5">
        <f>IF(D728-G728&gt;0,D728-G728,0)</f>
        <v>0</v>
      </c>
      <c r="J728" s="36">
        <f>I728*E728</f>
        <v>0</v>
      </c>
      <c r="K728" s="5">
        <f>IF(D728-G728&lt;0,G728-D728,0)</f>
        <v>8.17</v>
      </c>
      <c r="L728" s="36">
        <f>K728*E728</f>
        <v>14713.43</v>
      </c>
      <c r="M728" s="46"/>
    </row>
    <row r="729" spans="1:13" ht="21.75" hidden="1" customHeight="1" x14ac:dyDescent="0.2">
      <c r="B729" s="35" t="s">
        <v>345</v>
      </c>
    </row>
    <row r="730" spans="1:13" ht="63.75" hidden="1" customHeight="1" x14ac:dyDescent="0.2">
      <c r="A730" s="56" t="s">
        <v>692</v>
      </c>
      <c r="B730" s="35" t="s">
        <v>719</v>
      </c>
      <c r="C730" s="56" t="s">
        <v>1038</v>
      </c>
      <c r="D730" s="68">
        <v>0</v>
      </c>
      <c r="E730" s="65">
        <v>151.26</v>
      </c>
      <c r="F730" s="65">
        <v>0</v>
      </c>
      <c r="G730" s="68">
        <v>166.9</v>
      </c>
      <c r="H730" s="65">
        <v>25245.29</v>
      </c>
      <c r="I730" s="5">
        <f t="shared" ref="I730:I731" si="176">IF(D730-G730&gt;0,D730-G730,0)</f>
        <v>0</v>
      </c>
      <c r="J730" s="36">
        <f t="shared" ref="J730:J731" si="177">I730*E730</f>
        <v>0</v>
      </c>
      <c r="K730" s="5">
        <f t="shared" ref="K730:K731" si="178">IF(D730-G730&lt;0,G730-D730,0)</f>
        <v>166.9</v>
      </c>
      <c r="L730" s="36">
        <f t="shared" ref="L730:L731" si="179">K730*E730</f>
        <v>25245.29</v>
      </c>
      <c r="M730" s="46"/>
    </row>
    <row r="731" spans="1:13" ht="63.75" hidden="1" customHeight="1" x14ac:dyDescent="0.2">
      <c r="A731" s="56" t="s">
        <v>712</v>
      </c>
      <c r="B731" s="35" t="s">
        <v>849</v>
      </c>
      <c r="C731" s="56" t="s">
        <v>839</v>
      </c>
      <c r="D731" s="68">
        <v>0</v>
      </c>
      <c r="E731" s="65">
        <v>52.74</v>
      </c>
      <c r="F731" s="65">
        <v>0</v>
      </c>
      <c r="G731" s="68">
        <v>128.76</v>
      </c>
      <c r="H731" s="65">
        <v>6790.8</v>
      </c>
      <c r="I731" s="5">
        <f t="shared" si="176"/>
        <v>0</v>
      </c>
      <c r="J731" s="36">
        <f t="shared" si="177"/>
        <v>0</v>
      </c>
      <c r="K731" s="5">
        <f t="shared" si="178"/>
        <v>128.76</v>
      </c>
      <c r="L731" s="36">
        <f t="shared" si="179"/>
        <v>6790.8</v>
      </c>
      <c r="M731" s="46"/>
    </row>
    <row r="732" spans="1:13" ht="12.75" hidden="1" customHeight="1" x14ac:dyDescent="0.2">
      <c r="B732" s="35" t="s">
        <v>496</v>
      </c>
    </row>
    <row r="733" spans="1:13" ht="12.75" hidden="1" customHeight="1" x14ac:dyDescent="0.2">
      <c r="B733" s="62" t="s">
        <v>625</v>
      </c>
      <c r="F733" s="27">
        <v>0</v>
      </c>
      <c r="H733" s="27">
        <v>474622.64</v>
      </c>
    </row>
    <row r="734" spans="1:13" ht="12.75" hidden="1" customHeight="1" x14ac:dyDescent="0.2">
      <c r="B734" s="62" t="s">
        <v>601</v>
      </c>
    </row>
    <row r="735" spans="1:13" ht="12.75" hidden="1" customHeight="1" x14ac:dyDescent="0.2"/>
    <row r="736" spans="1:13" ht="63.75" hidden="1" customHeight="1" x14ac:dyDescent="0.2">
      <c r="A736" s="56" t="s">
        <v>692</v>
      </c>
      <c r="B736" s="35" t="s">
        <v>719</v>
      </c>
      <c r="C736" s="56" t="s">
        <v>1038</v>
      </c>
      <c r="D736" s="68">
        <v>0</v>
      </c>
      <c r="E736" s="65">
        <v>151.26</v>
      </c>
      <c r="F736" s="65">
        <v>0</v>
      </c>
      <c r="G736" s="68">
        <v>143.41999999999999</v>
      </c>
      <c r="H736" s="65">
        <v>21693.71</v>
      </c>
      <c r="I736" s="5">
        <f>IF(D736-G736&gt;0,D736-G736,0)</f>
        <v>0</v>
      </c>
      <c r="J736" s="36">
        <f>I736*E736</f>
        <v>0</v>
      </c>
      <c r="K736" s="5">
        <f>IF(D736-G736&lt;0,G736-D736,0)</f>
        <v>143.41999999999999</v>
      </c>
      <c r="L736" s="36">
        <f>K736*E736</f>
        <v>21693.71</v>
      </c>
      <c r="M736" s="46"/>
    </row>
    <row r="737" spans="1:13" ht="12.75" hidden="1" customHeight="1" x14ac:dyDescent="0.2">
      <c r="B737" s="62" t="s">
        <v>95</v>
      </c>
      <c r="F737" s="27">
        <v>0</v>
      </c>
      <c r="H737" s="27">
        <v>21693.71</v>
      </c>
    </row>
    <row r="738" spans="1:13" ht="12.75" hidden="1" customHeight="1" x14ac:dyDescent="0.2">
      <c r="B738" s="62" t="s">
        <v>772</v>
      </c>
      <c r="F738" s="27">
        <v>0</v>
      </c>
      <c r="H738" s="27">
        <v>3472015.1</v>
      </c>
    </row>
    <row r="739" spans="1:13" ht="12.75" hidden="1" customHeight="1" x14ac:dyDescent="0.2">
      <c r="B739" s="62" t="s">
        <v>964</v>
      </c>
    </row>
    <row r="740" spans="1:13" ht="63.75" hidden="1" customHeight="1" x14ac:dyDescent="0.2">
      <c r="A740" s="56" t="s">
        <v>523</v>
      </c>
      <c r="B740" s="35" t="s">
        <v>1012</v>
      </c>
      <c r="C740" s="56" t="s">
        <v>1049</v>
      </c>
      <c r="D740" s="68">
        <v>0</v>
      </c>
      <c r="E740" s="65">
        <v>147.38999999999999</v>
      </c>
      <c r="F740" s="65">
        <v>0</v>
      </c>
      <c r="G740" s="68">
        <v>130.72</v>
      </c>
      <c r="H740" s="65">
        <v>19266.82</v>
      </c>
      <c r="I740" s="5">
        <f>IF(D740-G740&gt;0,D740-G740,0)</f>
        <v>0</v>
      </c>
      <c r="J740" s="36">
        <f>I740*E740</f>
        <v>0</v>
      </c>
      <c r="K740" s="5">
        <f>IF(D740-G740&lt;0,G740-D740,0)</f>
        <v>130.72</v>
      </c>
      <c r="L740" s="36">
        <f>K740*E740</f>
        <v>19266.82</v>
      </c>
      <c r="M740" s="46"/>
    </row>
    <row r="741" spans="1:13" ht="63.75" hidden="1" customHeight="1" x14ac:dyDescent="0.2">
      <c r="B741" s="35" t="s">
        <v>833</v>
      </c>
    </row>
    <row r="742" spans="1:13" ht="63.75" hidden="1" customHeight="1" x14ac:dyDescent="0.2">
      <c r="A742" s="56" t="s">
        <v>621</v>
      </c>
      <c r="B742" s="35" t="s">
        <v>828</v>
      </c>
      <c r="C742" s="56" t="s">
        <v>1049</v>
      </c>
      <c r="D742" s="68">
        <v>0</v>
      </c>
      <c r="E742" s="65">
        <v>105.25</v>
      </c>
      <c r="F742" s="65">
        <v>0</v>
      </c>
      <c r="G742" s="68">
        <v>55</v>
      </c>
      <c r="H742" s="65">
        <v>5788.75</v>
      </c>
      <c r="I742" s="5">
        <f>IF(D742-G742&gt;0,D742-G742,0)</f>
        <v>0</v>
      </c>
      <c r="J742" s="36">
        <f>I742*E742</f>
        <v>0</v>
      </c>
      <c r="K742" s="5">
        <f>IF(D742-G742&lt;0,G742-D742,0)</f>
        <v>55</v>
      </c>
      <c r="L742" s="36">
        <f>K742*E742</f>
        <v>5788.75</v>
      </c>
      <c r="M742" s="46"/>
    </row>
    <row r="743" spans="1:13" ht="42.75" hidden="1" customHeight="1" x14ac:dyDescent="0.2">
      <c r="B743" s="35" t="s">
        <v>628</v>
      </c>
    </row>
    <row r="744" spans="1:13" ht="63.75" hidden="1" customHeight="1" x14ac:dyDescent="0.2">
      <c r="A744" s="56" t="s">
        <v>274</v>
      </c>
      <c r="B744" s="35" t="s">
        <v>6</v>
      </c>
      <c r="C744" s="56" t="s">
        <v>698</v>
      </c>
      <c r="D744" s="68">
        <v>0</v>
      </c>
      <c r="E744" s="65">
        <v>736.96</v>
      </c>
      <c r="F744" s="65">
        <v>0</v>
      </c>
      <c r="G744" s="68">
        <v>79</v>
      </c>
      <c r="H744" s="65">
        <v>58219.839999999997</v>
      </c>
      <c r="I744" s="5">
        <f>IF(D744-G744&gt;0,D744-G744,0)</f>
        <v>0</v>
      </c>
      <c r="J744" s="36">
        <f>I744*E744</f>
        <v>0</v>
      </c>
      <c r="K744" s="5">
        <f>IF(D744-G744&lt;0,G744-D744,0)</f>
        <v>79</v>
      </c>
      <c r="L744" s="36">
        <f>K744*E744</f>
        <v>58219.839999999997</v>
      </c>
      <c r="M744" s="46"/>
    </row>
    <row r="745" spans="1:13" ht="63.75" hidden="1" customHeight="1" x14ac:dyDescent="0.2">
      <c r="B745" s="35" t="s">
        <v>466</v>
      </c>
    </row>
    <row r="746" spans="1:13" ht="74.25" hidden="1" customHeight="1" x14ac:dyDescent="0.2">
      <c r="B746" s="35" t="s">
        <v>458</v>
      </c>
    </row>
    <row r="747" spans="1:13" ht="12.75" hidden="1" customHeight="1" x14ac:dyDescent="0.2"/>
    <row r="748" spans="1:13" ht="12.75" hidden="1" customHeight="1" x14ac:dyDescent="0.2">
      <c r="B748" s="35" t="s">
        <v>503</v>
      </c>
    </row>
    <row r="749" spans="1:13" ht="63.75" hidden="1" customHeight="1" x14ac:dyDescent="0.2">
      <c r="A749" s="56" t="s">
        <v>1014</v>
      </c>
      <c r="B749" s="35" t="s">
        <v>817</v>
      </c>
      <c r="C749" s="56" t="s">
        <v>698</v>
      </c>
      <c r="D749" s="68">
        <v>0</v>
      </c>
      <c r="E749" s="65">
        <v>3541.81</v>
      </c>
      <c r="F749" s="65">
        <v>0</v>
      </c>
      <c r="G749" s="68">
        <v>15</v>
      </c>
      <c r="H749" s="65">
        <v>53127.15</v>
      </c>
      <c r="I749" s="5">
        <f>IF(D749-G749&gt;0,D749-G749,0)</f>
        <v>0</v>
      </c>
      <c r="J749" s="36">
        <f>I749*E749</f>
        <v>0</v>
      </c>
      <c r="K749" s="5">
        <f>IF(D749-G749&lt;0,G749-D749,0)</f>
        <v>15</v>
      </c>
      <c r="L749" s="36">
        <f>K749*E749</f>
        <v>53127.15</v>
      </c>
      <c r="M749" s="46"/>
    </row>
    <row r="750" spans="1:13" ht="63.75" hidden="1" customHeight="1" x14ac:dyDescent="0.2">
      <c r="B750" s="35" t="s">
        <v>213</v>
      </c>
    </row>
    <row r="751" spans="1:13" ht="63.75" hidden="1" customHeight="1" x14ac:dyDescent="0.2">
      <c r="B751" s="35" t="s">
        <v>566</v>
      </c>
    </row>
    <row r="752" spans="1:13" ht="74.25" hidden="1" customHeight="1" x14ac:dyDescent="0.2">
      <c r="B752" s="35" t="s">
        <v>773</v>
      </c>
    </row>
    <row r="753" spans="1:13" ht="63.75" hidden="1" customHeight="1" x14ac:dyDescent="0.2">
      <c r="B753" s="35" t="s">
        <v>273</v>
      </c>
    </row>
    <row r="754" spans="1:13" ht="63.75" hidden="1" customHeight="1" x14ac:dyDescent="0.2">
      <c r="B754" s="35" t="s">
        <v>731</v>
      </c>
    </row>
    <row r="755" spans="1:13" ht="63.75" hidden="1" customHeight="1" x14ac:dyDescent="0.2">
      <c r="B755" s="35" t="s">
        <v>551</v>
      </c>
    </row>
    <row r="756" spans="1:13" ht="21.75" hidden="1" customHeight="1" x14ac:dyDescent="0.2">
      <c r="B756" s="35" t="s">
        <v>560</v>
      </c>
    </row>
    <row r="757" spans="1:13" ht="12.75" hidden="1" customHeight="1" x14ac:dyDescent="0.2"/>
    <row r="758" spans="1:13" ht="63.75" hidden="1" customHeight="1" x14ac:dyDescent="0.2">
      <c r="A758" s="56" t="s">
        <v>368</v>
      </c>
      <c r="B758" s="35" t="s">
        <v>92</v>
      </c>
      <c r="C758" s="56" t="s">
        <v>1049</v>
      </c>
      <c r="D758" s="68">
        <v>0</v>
      </c>
      <c r="E758" s="65">
        <v>1678.89</v>
      </c>
      <c r="F758" s="65">
        <v>0</v>
      </c>
      <c r="G758" s="68">
        <v>135.80000000000001</v>
      </c>
      <c r="H758" s="65">
        <v>227993.26</v>
      </c>
      <c r="I758" s="5">
        <f>IF(D758-G758&gt;0,D758-G758,0)</f>
        <v>0</v>
      </c>
      <c r="J758" s="36">
        <f>I758*E758</f>
        <v>0</v>
      </c>
      <c r="K758" s="5">
        <f>IF(D758-G758&lt;0,G758-D758,0)</f>
        <v>135.80000000000001</v>
      </c>
      <c r="L758" s="36">
        <f>K758*E758</f>
        <v>227993.26</v>
      </c>
      <c r="M758" s="46"/>
    </row>
    <row r="759" spans="1:13" ht="74.25" hidden="1" customHeight="1" x14ac:dyDescent="0.2">
      <c r="B759" s="35" t="s">
        <v>1061</v>
      </c>
    </row>
    <row r="760" spans="1:13" ht="32.25" hidden="1" customHeight="1" x14ac:dyDescent="0.2">
      <c r="B760" s="35" t="s">
        <v>550</v>
      </c>
    </row>
    <row r="761" spans="1:13" ht="63.75" hidden="1" customHeight="1" x14ac:dyDescent="0.2">
      <c r="A761" s="56" t="s">
        <v>546</v>
      </c>
      <c r="B761" s="35" t="s">
        <v>314</v>
      </c>
      <c r="C761" s="56" t="s">
        <v>698</v>
      </c>
      <c r="D761" s="68">
        <v>0</v>
      </c>
      <c r="E761" s="65">
        <v>21.56</v>
      </c>
      <c r="F761" s="65">
        <v>0</v>
      </c>
      <c r="G761" s="68">
        <v>79</v>
      </c>
      <c r="H761" s="65">
        <v>1703.24</v>
      </c>
      <c r="I761" s="5">
        <f>IF(D761-G761&gt;0,D761-G761,0)</f>
        <v>0</v>
      </c>
      <c r="J761" s="36">
        <f>I761*E761</f>
        <v>0</v>
      </c>
      <c r="K761" s="5">
        <f>IF(D761-G761&lt;0,G761-D761,0)</f>
        <v>79</v>
      </c>
      <c r="L761" s="36">
        <f>K761*E761</f>
        <v>1703.24</v>
      </c>
      <c r="M761" s="46"/>
    </row>
    <row r="762" spans="1:13" ht="63.75" hidden="1" customHeight="1" x14ac:dyDescent="0.2">
      <c r="B762" s="35" t="s">
        <v>940</v>
      </c>
    </row>
    <row r="763" spans="1:13" ht="63.75" hidden="1" customHeight="1" x14ac:dyDescent="0.2">
      <c r="A763" s="56" t="s">
        <v>193</v>
      </c>
      <c r="B763" s="35" t="s">
        <v>76</v>
      </c>
      <c r="C763" s="56" t="s">
        <v>1049</v>
      </c>
      <c r="D763" s="68">
        <v>0</v>
      </c>
      <c r="E763" s="65">
        <v>67.069999999999993</v>
      </c>
      <c r="F763" s="65">
        <v>0</v>
      </c>
      <c r="G763" s="68">
        <v>1304.6199999999999</v>
      </c>
      <c r="H763" s="65">
        <v>87500.86</v>
      </c>
      <c r="I763" s="5">
        <f>IF(D763-G763&gt;0,D763-G763,0)</f>
        <v>0</v>
      </c>
      <c r="J763" s="36">
        <f>I763*E763</f>
        <v>0</v>
      </c>
      <c r="K763" s="5">
        <f>IF(D763-G763&lt;0,G763-D763,0)</f>
        <v>1304.6199999999999</v>
      </c>
      <c r="L763" s="36">
        <f>K763*E763</f>
        <v>87500.86</v>
      </c>
      <c r="M763" s="46"/>
    </row>
    <row r="764" spans="1:13" ht="32.25" hidden="1" customHeight="1" x14ac:dyDescent="0.2">
      <c r="B764" s="35" t="s">
        <v>319</v>
      </c>
    </row>
    <row r="765" spans="1:13" ht="63.75" hidden="1" customHeight="1" x14ac:dyDescent="0.2">
      <c r="A765" s="56" t="s">
        <v>329</v>
      </c>
      <c r="B765" s="35" t="s">
        <v>93</v>
      </c>
      <c r="C765" s="56" t="s">
        <v>1049</v>
      </c>
      <c r="D765" s="68">
        <v>0</v>
      </c>
      <c r="E765" s="65">
        <v>108.84</v>
      </c>
      <c r="F765" s="65">
        <v>0</v>
      </c>
      <c r="G765" s="68">
        <v>1219.3</v>
      </c>
      <c r="H765" s="65">
        <v>132708.60999999999</v>
      </c>
      <c r="I765" s="5">
        <f>IF(D765-G765&gt;0,D765-G765,0)</f>
        <v>0</v>
      </c>
      <c r="J765" s="36">
        <f>I765*E765</f>
        <v>0</v>
      </c>
      <c r="K765" s="5">
        <f>IF(D765-G765&lt;0,G765-D765,0)</f>
        <v>1219.3</v>
      </c>
      <c r="L765" s="36">
        <f>K765*E765</f>
        <v>132708.60999999999</v>
      </c>
      <c r="M765" s="46"/>
    </row>
    <row r="766" spans="1:13" ht="12.75" hidden="1" customHeight="1" x14ac:dyDescent="0.2">
      <c r="B766" s="35" t="s">
        <v>503</v>
      </c>
    </row>
    <row r="767" spans="1:13" ht="63.75" hidden="1" customHeight="1" x14ac:dyDescent="0.2">
      <c r="A767" s="56" t="s">
        <v>1069</v>
      </c>
      <c r="B767" s="35" t="s">
        <v>316</v>
      </c>
      <c r="C767" s="56" t="s">
        <v>698</v>
      </c>
      <c r="D767" s="68">
        <v>0</v>
      </c>
      <c r="E767" s="65">
        <v>42036.85</v>
      </c>
      <c r="F767" s="65">
        <v>0</v>
      </c>
      <c r="G767" s="68">
        <v>1</v>
      </c>
      <c r="H767" s="65">
        <v>42036.85</v>
      </c>
      <c r="I767" s="5">
        <f>IF(D767-G767&gt;0,D767-G767,0)</f>
        <v>0</v>
      </c>
      <c r="J767" s="36">
        <f>I767*E767</f>
        <v>0</v>
      </c>
      <c r="K767" s="5">
        <f>IF(D767-G767&lt;0,G767-D767,0)</f>
        <v>1</v>
      </c>
      <c r="L767" s="36">
        <f>K767*E767</f>
        <v>42036.85</v>
      </c>
      <c r="M767" s="46"/>
    </row>
    <row r="768" spans="1:13" ht="12.75" hidden="1" customHeight="1" x14ac:dyDescent="0.2"/>
    <row r="769" spans="1:13" ht="32.25" hidden="1" customHeight="1" x14ac:dyDescent="0.2">
      <c r="B769" s="35" t="s">
        <v>744</v>
      </c>
    </row>
    <row r="770" spans="1:13" ht="63.75" hidden="1" customHeight="1" x14ac:dyDescent="0.2">
      <c r="A770" s="56" t="s">
        <v>603</v>
      </c>
      <c r="B770" s="35" t="s">
        <v>396</v>
      </c>
      <c r="C770" s="56" t="s">
        <v>1049</v>
      </c>
      <c r="D770" s="68">
        <v>0</v>
      </c>
      <c r="E770" s="65">
        <v>558.94000000000005</v>
      </c>
      <c r="F770" s="65">
        <v>0</v>
      </c>
      <c r="G770" s="68">
        <v>200</v>
      </c>
      <c r="H770" s="65">
        <v>111788</v>
      </c>
      <c r="I770" s="5">
        <f>IF(D770-G770&gt;0,D770-G770,0)</f>
        <v>0</v>
      </c>
      <c r="J770" s="36">
        <f>I770*E770</f>
        <v>0</v>
      </c>
      <c r="K770" s="5">
        <f>IF(D770-G770&lt;0,G770-D770,0)</f>
        <v>200</v>
      </c>
      <c r="L770" s="36">
        <f>K770*E770</f>
        <v>111788</v>
      </c>
      <c r="M770" s="46"/>
    </row>
    <row r="771" spans="1:13" ht="63.75" hidden="1" customHeight="1" x14ac:dyDescent="0.2">
      <c r="B771" s="35" t="s">
        <v>309</v>
      </c>
    </row>
    <row r="772" spans="1:13" ht="21.75" hidden="1" customHeight="1" x14ac:dyDescent="0.2">
      <c r="B772" s="35" t="s">
        <v>901</v>
      </c>
    </row>
    <row r="773" spans="1:13" ht="63.75" hidden="1" customHeight="1" x14ac:dyDescent="0.2">
      <c r="A773" s="56" t="s">
        <v>252</v>
      </c>
      <c r="B773" s="35" t="s">
        <v>561</v>
      </c>
      <c r="C773" s="56" t="s">
        <v>1049</v>
      </c>
      <c r="D773" s="68">
        <v>0</v>
      </c>
      <c r="E773" s="65">
        <v>211.74</v>
      </c>
      <c r="F773" s="65">
        <v>0</v>
      </c>
      <c r="G773" s="68">
        <v>236.3</v>
      </c>
      <c r="H773" s="65">
        <v>50034.16</v>
      </c>
      <c r="I773" s="5">
        <f>IF(D773-G773&gt;0,D773-G773,0)</f>
        <v>0</v>
      </c>
      <c r="J773" s="36">
        <f>I773*E773</f>
        <v>0</v>
      </c>
      <c r="K773" s="5">
        <f>IF(D773-G773&lt;0,G773-D773,0)</f>
        <v>236.3</v>
      </c>
      <c r="L773" s="36">
        <f>K773*E773</f>
        <v>50034.16</v>
      </c>
      <c r="M773" s="46"/>
    </row>
    <row r="774" spans="1:13" ht="63.75" hidden="1" customHeight="1" x14ac:dyDescent="0.2">
      <c r="B774" s="35" t="s">
        <v>415</v>
      </c>
    </row>
    <row r="775" spans="1:13" ht="63.75" hidden="1" customHeight="1" x14ac:dyDescent="0.2">
      <c r="B775" s="35" t="s">
        <v>39</v>
      </c>
    </row>
    <row r="776" spans="1:13" ht="53.25" hidden="1" customHeight="1" x14ac:dyDescent="0.2">
      <c r="B776" s="35" t="s">
        <v>333</v>
      </c>
    </row>
    <row r="777" spans="1:13" ht="63.75" hidden="1" customHeight="1" x14ac:dyDescent="0.2">
      <c r="A777" s="56" t="s">
        <v>994</v>
      </c>
      <c r="B777" s="35" t="s">
        <v>1023</v>
      </c>
      <c r="C777" s="56" t="s">
        <v>1038</v>
      </c>
      <c r="D777" s="68">
        <v>0</v>
      </c>
      <c r="E777" s="65">
        <v>181.49</v>
      </c>
      <c r="F777" s="65">
        <v>0</v>
      </c>
      <c r="G777" s="68">
        <v>1518.64</v>
      </c>
      <c r="H777" s="65">
        <v>275617.96999999997</v>
      </c>
      <c r="I777" s="5">
        <f>IF(D777-G777&gt;0,D777-G777,0)</f>
        <v>0</v>
      </c>
      <c r="J777" s="36">
        <f>I777*E777</f>
        <v>0</v>
      </c>
      <c r="K777" s="5">
        <f>IF(D777-G777&lt;0,G777-D777,0)</f>
        <v>1518.64</v>
      </c>
      <c r="L777" s="36">
        <f>K777*E777</f>
        <v>275617.96999999997</v>
      </c>
      <c r="M777" s="46"/>
    </row>
    <row r="778" spans="1:13" ht="12.75" hidden="1" customHeight="1" x14ac:dyDescent="0.2"/>
    <row r="779" spans="1:13" ht="63.75" hidden="1" customHeight="1" x14ac:dyDescent="0.2">
      <c r="B779" s="35" t="s">
        <v>811</v>
      </c>
    </row>
    <row r="780" spans="1:13" ht="21.75" hidden="1" customHeight="1" x14ac:dyDescent="0.2">
      <c r="B780" s="35" t="s">
        <v>1081</v>
      </c>
    </row>
    <row r="781" spans="1:13" ht="63.75" hidden="1" customHeight="1" x14ac:dyDescent="0.2">
      <c r="A781" s="56" t="s">
        <v>629</v>
      </c>
      <c r="B781" s="35" t="s">
        <v>778</v>
      </c>
      <c r="C781" s="56" t="s">
        <v>698</v>
      </c>
      <c r="D781" s="68">
        <v>0</v>
      </c>
      <c r="E781" s="65">
        <v>22996.61</v>
      </c>
      <c r="F781" s="65">
        <v>0</v>
      </c>
      <c r="G781" s="68">
        <v>2</v>
      </c>
      <c r="H781" s="65">
        <v>45993.22</v>
      </c>
      <c r="I781" s="5">
        <f>IF(D781-G781&gt;0,D781-G781,0)</f>
        <v>0</v>
      </c>
      <c r="J781" s="36">
        <f>I781*E781</f>
        <v>0</v>
      </c>
      <c r="K781" s="5">
        <f>IF(D781-G781&lt;0,G781-D781,0)</f>
        <v>2</v>
      </c>
      <c r="L781" s="36">
        <f>K781*E781</f>
        <v>45993.22</v>
      </c>
      <c r="M781" s="46"/>
    </row>
    <row r="782" spans="1:13" ht="63.75" hidden="1" customHeight="1" x14ac:dyDescent="0.2">
      <c r="B782" s="35" t="s">
        <v>421</v>
      </c>
    </row>
    <row r="783" spans="1:13" ht="74.25" hidden="1" customHeight="1" x14ac:dyDescent="0.2">
      <c r="B783" s="35" t="s">
        <v>988</v>
      </c>
    </row>
    <row r="784" spans="1:13" ht="63.75" hidden="1" customHeight="1" x14ac:dyDescent="0.2">
      <c r="B784" s="35" t="s">
        <v>43</v>
      </c>
    </row>
    <row r="785" spans="1:13" ht="74.25" hidden="1" customHeight="1" x14ac:dyDescent="0.2">
      <c r="B785" s="35" t="s">
        <v>705</v>
      </c>
    </row>
    <row r="786" spans="1:13" ht="12.75" hidden="1" customHeight="1" x14ac:dyDescent="0.2">
      <c r="B786" s="35" t="s">
        <v>57</v>
      </c>
    </row>
    <row r="787" spans="1:13" ht="63.75" hidden="1" customHeight="1" x14ac:dyDescent="0.2">
      <c r="A787" s="56" t="s">
        <v>0</v>
      </c>
      <c r="B787" s="35" t="s">
        <v>717</v>
      </c>
      <c r="C787" s="56" t="s">
        <v>698</v>
      </c>
      <c r="D787" s="68">
        <v>0</v>
      </c>
      <c r="E787" s="65">
        <v>14770.21</v>
      </c>
      <c r="F787" s="65">
        <v>0</v>
      </c>
      <c r="G787" s="68">
        <v>2</v>
      </c>
      <c r="H787" s="65">
        <v>29540.42</v>
      </c>
      <c r="I787" s="5">
        <f>IF(D787-G787&gt;0,D787-G787,0)</f>
        <v>0</v>
      </c>
      <c r="J787" s="36">
        <f>I787*E787</f>
        <v>0</v>
      </c>
      <c r="K787" s="5">
        <f>IF(D787-G787&lt;0,G787-D787,0)</f>
        <v>2</v>
      </c>
      <c r="L787" s="36">
        <f>K787*E787</f>
        <v>29540.42</v>
      </c>
      <c r="M787" s="46"/>
    </row>
    <row r="788" spans="1:13" ht="12.75" hidden="1" customHeight="1" x14ac:dyDescent="0.2"/>
    <row r="789" spans="1:13" ht="74.25" hidden="1" customHeight="1" x14ac:dyDescent="0.2">
      <c r="B789" s="35" t="s">
        <v>671</v>
      </c>
    </row>
    <row r="790" spans="1:13" ht="74.25" hidden="1" customHeight="1" x14ac:dyDescent="0.2">
      <c r="B790" s="35" t="s">
        <v>956</v>
      </c>
    </row>
    <row r="791" spans="1:13" ht="74.25" hidden="1" customHeight="1" x14ac:dyDescent="0.2">
      <c r="B791" s="35" t="s">
        <v>410</v>
      </c>
    </row>
    <row r="792" spans="1:13" ht="63.75" hidden="1" customHeight="1" x14ac:dyDescent="0.2">
      <c r="B792" s="35" t="s">
        <v>896</v>
      </c>
    </row>
    <row r="793" spans="1:13" ht="63.75" hidden="1" customHeight="1" x14ac:dyDescent="0.2">
      <c r="A793" s="56" t="s">
        <v>743</v>
      </c>
      <c r="B793" s="35" t="s">
        <v>984</v>
      </c>
      <c r="C793" s="56" t="s">
        <v>698</v>
      </c>
      <c r="D793" s="68">
        <v>0</v>
      </c>
      <c r="E793" s="65">
        <v>4120.4799999999996</v>
      </c>
      <c r="F793" s="65">
        <v>0</v>
      </c>
      <c r="G793" s="68">
        <v>17</v>
      </c>
      <c r="H793" s="65">
        <v>70048.160000000003</v>
      </c>
      <c r="I793" s="5">
        <f>IF(D793-G793&gt;0,D793-G793,0)</f>
        <v>0</v>
      </c>
      <c r="J793" s="36">
        <f>I793*E793</f>
        <v>0</v>
      </c>
      <c r="K793" s="5">
        <f>IF(D793-G793&lt;0,G793-D793,0)</f>
        <v>17</v>
      </c>
      <c r="L793" s="36">
        <f>K793*E793</f>
        <v>70048.160000000003</v>
      </c>
      <c r="M793" s="46"/>
    </row>
    <row r="794" spans="1:13" ht="53.25" hidden="1" customHeight="1" x14ac:dyDescent="0.2">
      <c r="B794" s="35" t="s">
        <v>1047</v>
      </c>
    </row>
    <row r="795" spans="1:13" ht="63.75" hidden="1" customHeight="1" x14ac:dyDescent="0.2">
      <c r="A795" s="56" t="s">
        <v>382</v>
      </c>
      <c r="B795" s="35" t="s">
        <v>615</v>
      </c>
      <c r="C795" s="56" t="s">
        <v>698</v>
      </c>
      <c r="D795" s="68">
        <v>0</v>
      </c>
      <c r="E795" s="65">
        <v>3704.64</v>
      </c>
      <c r="F795" s="65">
        <v>0</v>
      </c>
      <c r="G795" s="68">
        <v>5</v>
      </c>
      <c r="H795" s="65">
        <v>18523.2</v>
      </c>
      <c r="I795" s="5">
        <f>IF(D795-G795&gt;0,D795-G795,0)</f>
        <v>0</v>
      </c>
      <c r="J795" s="36">
        <f>I795*E795</f>
        <v>0</v>
      </c>
      <c r="K795" s="5">
        <f>IF(D795-G795&lt;0,G795-D795,0)</f>
        <v>5</v>
      </c>
      <c r="L795" s="36">
        <f>K795*E795</f>
        <v>18523.2</v>
      </c>
      <c r="M795" s="46"/>
    </row>
    <row r="796" spans="1:13" ht="21.75" hidden="1" customHeight="1" x14ac:dyDescent="0.2">
      <c r="B796" s="35" t="s">
        <v>465</v>
      </c>
    </row>
    <row r="797" spans="1:13" ht="12.75" hidden="1" customHeight="1" x14ac:dyDescent="0.2"/>
    <row r="798" spans="1:13" ht="74.25" hidden="1" customHeight="1" x14ac:dyDescent="0.2">
      <c r="A798" s="56" t="s">
        <v>823</v>
      </c>
      <c r="B798" s="35" t="s">
        <v>639</v>
      </c>
      <c r="C798" s="56" t="s">
        <v>1049</v>
      </c>
      <c r="D798" s="68">
        <v>0</v>
      </c>
      <c r="E798" s="65">
        <v>34.880000000000003</v>
      </c>
      <c r="F798" s="65">
        <v>0</v>
      </c>
      <c r="G798" s="68">
        <v>1092</v>
      </c>
      <c r="H798" s="65">
        <v>38088.959999999999</v>
      </c>
      <c r="I798" s="5">
        <f>IF(D798-G798&gt;0,D798-G798,0)</f>
        <v>0</v>
      </c>
      <c r="J798" s="36">
        <f>I798*E798</f>
        <v>0</v>
      </c>
      <c r="K798" s="5">
        <f>IF(D798-G798&lt;0,G798-D798,0)</f>
        <v>1092</v>
      </c>
      <c r="L798" s="36">
        <f>K798*E798</f>
        <v>38088.959999999999</v>
      </c>
      <c r="M798" s="46"/>
    </row>
    <row r="799" spans="1:13" ht="21.75" hidden="1" customHeight="1" x14ac:dyDescent="0.2">
      <c r="B799" s="35" t="s">
        <v>730</v>
      </c>
    </row>
    <row r="800" spans="1:13" ht="63.75" hidden="1" customHeight="1" x14ac:dyDescent="0.2">
      <c r="A800" s="56" t="s">
        <v>479</v>
      </c>
      <c r="B800" s="35" t="s">
        <v>613</v>
      </c>
      <c r="C800" s="56" t="s">
        <v>1038</v>
      </c>
      <c r="D800" s="68">
        <v>0</v>
      </c>
      <c r="E800" s="65">
        <v>1004.31</v>
      </c>
      <c r="F800" s="65">
        <v>0</v>
      </c>
      <c r="G800" s="68">
        <v>2199.6</v>
      </c>
      <c r="H800" s="65">
        <v>2209080.2799999998</v>
      </c>
      <c r="I800" s="5">
        <f>IF(D800-G800&gt;0,D800-G800,0)</f>
        <v>0</v>
      </c>
      <c r="J800" s="36">
        <f>I800*E800</f>
        <v>0</v>
      </c>
      <c r="K800" s="5">
        <f>IF(D800-G800&lt;0,G800-D800,0)</f>
        <v>2199.6</v>
      </c>
      <c r="L800" s="36">
        <f>K800*E800</f>
        <v>2209080.2799999998</v>
      </c>
      <c r="M800" s="46"/>
    </row>
    <row r="801" spans="1:13" ht="63.75" hidden="1" customHeight="1" x14ac:dyDescent="0.2">
      <c r="B801" s="35" t="s">
        <v>1065</v>
      </c>
    </row>
    <row r="802" spans="1:13" ht="42.75" hidden="1" customHeight="1" x14ac:dyDescent="0.2">
      <c r="B802" s="35" t="s">
        <v>706</v>
      </c>
    </row>
    <row r="803" spans="1:13" ht="63.75" hidden="1" customHeight="1" x14ac:dyDescent="0.2">
      <c r="A803" s="56" t="s">
        <v>553</v>
      </c>
      <c r="B803" s="35" t="s">
        <v>160</v>
      </c>
      <c r="C803" s="56" t="s">
        <v>1038</v>
      </c>
      <c r="D803" s="68">
        <v>0</v>
      </c>
      <c r="E803" s="65">
        <v>327.35000000000002</v>
      </c>
      <c r="F803" s="65">
        <v>0</v>
      </c>
      <c r="G803" s="68">
        <v>8112</v>
      </c>
      <c r="H803" s="65">
        <v>2655463.2000000002</v>
      </c>
      <c r="I803" s="5">
        <f>IF(D803-G803&gt;0,D803-G803,0)</f>
        <v>0</v>
      </c>
      <c r="J803" s="36">
        <f>I803*E803</f>
        <v>0</v>
      </c>
      <c r="K803" s="5">
        <f>IF(D803-G803&lt;0,G803-D803,0)</f>
        <v>8112</v>
      </c>
      <c r="L803" s="36">
        <f>K803*E803</f>
        <v>2655463.2000000002</v>
      </c>
      <c r="M803" s="46"/>
    </row>
    <row r="804" spans="1:13" ht="74.25" hidden="1" customHeight="1" x14ac:dyDescent="0.2">
      <c r="B804" s="35" t="s">
        <v>616</v>
      </c>
    </row>
    <row r="805" spans="1:13" ht="74.25" hidden="1" customHeight="1" x14ac:dyDescent="0.2">
      <c r="B805" s="35" t="s">
        <v>84</v>
      </c>
    </row>
    <row r="806" spans="1:13" ht="12.75" hidden="1" customHeight="1" x14ac:dyDescent="0.2"/>
    <row r="807" spans="1:13" ht="74.25" hidden="1" customHeight="1" x14ac:dyDescent="0.2">
      <c r="B807" s="35" t="s">
        <v>222</v>
      </c>
    </row>
    <row r="808" spans="1:13" ht="74.25" hidden="1" customHeight="1" x14ac:dyDescent="0.2">
      <c r="B808" s="35" t="s">
        <v>917</v>
      </c>
    </row>
    <row r="809" spans="1:13" ht="74.25" hidden="1" customHeight="1" x14ac:dyDescent="0.2">
      <c r="B809" s="35" t="s">
        <v>32</v>
      </c>
    </row>
    <row r="810" spans="1:13" ht="74.25" hidden="1" customHeight="1" x14ac:dyDescent="0.2">
      <c r="B810" s="35" t="s">
        <v>134</v>
      </c>
    </row>
    <row r="811" spans="1:13" ht="63.75" hidden="1" customHeight="1" x14ac:dyDescent="0.2">
      <c r="B811" s="35" t="s">
        <v>115</v>
      </c>
    </row>
    <row r="812" spans="1:13" ht="74.25" hidden="1" customHeight="1" x14ac:dyDescent="0.2">
      <c r="B812" s="35" t="s">
        <v>269</v>
      </c>
    </row>
    <row r="813" spans="1:13" ht="32.25" hidden="1" customHeight="1" x14ac:dyDescent="0.2">
      <c r="B813" s="35" t="s">
        <v>320</v>
      </c>
    </row>
    <row r="814" spans="1:13" ht="63.75" hidden="1" customHeight="1" x14ac:dyDescent="0.2">
      <c r="A814" s="56" t="s">
        <v>209</v>
      </c>
      <c r="B814" s="35" t="s">
        <v>342</v>
      </c>
      <c r="C814" s="56" t="s">
        <v>1038</v>
      </c>
      <c r="D814" s="68">
        <v>0</v>
      </c>
      <c r="E814" s="65">
        <v>218.95</v>
      </c>
      <c r="F814" s="65">
        <v>0</v>
      </c>
      <c r="G814" s="68">
        <v>2090.5700000000002</v>
      </c>
      <c r="H814" s="65">
        <v>457730.3</v>
      </c>
      <c r="I814" s="5">
        <f>IF(D814-G814&gt;0,D814-G814,0)</f>
        <v>0</v>
      </c>
      <c r="J814" s="36">
        <f>I814*E814</f>
        <v>0</v>
      </c>
      <c r="K814" s="5">
        <f>IF(D814-G814&lt;0,G814-D814,0)</f>
        <v>2090.5700000000002</v>
      </c>
      <c r="L814" s="36">
        <f>K814*E814</f>
        <v>457730.3</v>
      </c>
      <c r="M814" s="46"/>
    </row>
    <row r="815" spans="1:13" ht="12.75" hidden="1" customHeight="1" x14ac:dyDescent="0.2"/>
    <row r="816" spans="1:13" ht="32.25" hidden="1" customHeight="1" x14ac:dyDescent="0.2">
      <c r="B816" s="35" t="s">
        <v>182</v>
      </c>
    </row>
    <row r="817" spans="1:13" ht="42.75" hidden="1" customHeight="1" x14ac:dyDescent="0.2">
      <c r="A817" s="56" t="s">
        <v>661</v>
      </c>
      <c r="B817" s="35" t="s">
        <v>384</v>
      </c>
      <c r="C817" s="56" t="s">
        <v>1038</v>
      </c>
      <c r="D817" s="68">
        <v>0</v>
      </c>
      <c r="E817" s="65">
        <v>71.84</v>
      </c>
      <c r="F817" s="65">
        <v>0</v>
      </c>
      <c r="G817" s="68">
        <v>1300.18</v>
      </c>
      <c r="H817" s="65">
        <v>93404.93</v>
      </c>
      <c r="I817" s="5">
        <f t="shared" ref="I817:I818" si="180">IF(D817-G817&gt;0,D817-G817,0)</f>
        <v>0</v>
      </c>
      <c r="J817" s="36">
        <f t="shared" ref="J817:J818" si="181">I817*E817</f>
        <v>0</v>
      </c>
      <c r="K817" s="5">
        <f t="shared" ref="K817:K818" si="182">IF(D817-G817&lt;0,G817-D817,0)</f>
        <v>1300.18</v>
      </c>
      <c r="L817" s="36">
        <f t="shared" ref="L817:L818" si="183">K817*E817</f>
        <v>93404.93</v>
      </c>
      <c r="M817" s="46"/>
    </row>
    <row r="818" spans="1:13" ht="63.75" hidden="1" customHeight="1" x14ac:dyDescent="0.2">
      <c r="A818" s="56" t="s">
        <v>303</v>
      </c>
      <c r="B818" s="35" t="s">
        <v>170</v>
      </c>
      <c r="C818" s="56" t="s">
        <v>1049</v>
      </c>
      <c r="D818" s="68">
        <v>0</v>
      </c>
      <c r="E818" s="65">
        <v>160.91</v>
      </c>
      <c r="F818" s="65">
        <v>0</v>
      </c>
      <c r="G818" s="68">
        <v>99.68</v>
      </c>
      <c r="H818" s="65">
        <v>16039.51</v>
      </c>
      <c r="I818" s="5">
        <f t="shared" si="180"/>
        <v>0</v>
      </c>
      <c r="J818" s="36">
        <f t="shared" si="181"/>
        <v>0</v>
      </c>
      <c r="K818" s="5">
        <f t="shared" si="182"/>
        <v>99.68</v>
      </c>
      <c r="L818" s="36">
        <f t="shared" si="183"/>
        <v>16039.51</v>
      </c>
      <c r="M818" s="46"/>
    </row>
    <row r="819" spans="1:13" ht="12.75" hidden="1" customHeight="1" x14ac:dyDescent="0.2">
      <c r="B819" s="35" t="s">
        <v>179</v>
      </c>
    </row>
    <row r="820" spans="1:13" ht="53.25" hidden="1" customHeight="1" x14ac:dyDescent="0.2">
      <c r="A820" s="56" t="s">
        <v>1048</v>
      </c>
      <c r="B820" s="35" t="s">
        <v>762</v>
      </c>
      <c r="C820" s="56" t="s">
        <v>698</v>
      </c>
      <c r="D820" s="68">
        <v>0</v>
      </c>
      <c r="E820" s="65">
        <v>196.72</v>
      </c>
      <c r="F820" s="65">
        <v>0</v>
      </c>
      <c r="G820" s="68">
        <v>79</v>
      </c>
      <c r="H820" s="65">
        <v>15540.88</v>
      </c>
      <c r="I820" s="5">
        <f t="shared" ref="I820:I822" si="184">IF(D820-G820&gt;0,D820-G820,0)</f>
        <v>0</v>
      </c>
      <c r="J820" s="36">
        <f t="shared" ref="J820:J822" si="185">I820*E820</f>
        <v>0</v>
      </c>
      <c r="K820" s="5">
        <f t="shared" ref="K820:K822" si="186">IF(D820-G820&lt;0,G820-D820,0)</f>
        <v>79</v>
      </c>
      <c r="L820" s="36">
        <f t="shared" ref="L820:L822" si="187">K820*E820</f>
        <v>15540.88</v>
      </c>
      <c r="M820" s="46"/>
    </row>
    <row r="821" spans="1:13" ht="63.75" hidden="1" customHeight="1" x14ac:dyDescent="0.2">
      <c r="A821" s="56" t="s">
        <v>405</v>
      </c>
      <c r="B821" s="35" t="s">
        <v>418</v>
      </c>
      <c r="C821" s="56" t="s">
        <v>1049</v>
      </c>
      <c r="D821" s="68">
        <v>0</v>
      </c>
      <c r="E821" s="65">
        <v>103.21</v>
      </c>
      <c r="F821" s="65">
        <v>0</v>
      </c>
      <c r="G821" s="68">
        <v>584.6</v>
      </c>
      <c r="H821" s="65">
        <v>60336.57</v>
      </c>
      <c r="I821" s="5">
        <f t="shared" si="184"/>
        <v>0</v>
      </c>
      <c r="J821" s="36">
        <f t="shared" si="185"/>
        <v>0</v>
      </c>
      <c r="K821" s="5">
        <f t="shared" si="186"/>
        <v>584.6</v>
      </c>
      <c r="L821" s="36">
        <f t="shared" si="187"/>
        <v>60336.57</v>
      </c>
      <c r="M821" s="46"/>
    </row>
    <row r="822" spans="1:13" ht="63.75" hidden="1" customHeight="1" x14ac:dyDescent="0.2">
      <c r="A822" s="56" t="s">
        <v>438</v>
      </c>
      <c r="B822" s="35" t="s">
        <v>49</v>
      </c>
      <c r="C822" s="56" t="s">
        <v>698</v>
      </c>
      <c r="D822" s="68">
        <v>0</v>
      </c>
      <c r="E822" s="65">
        <v>31551.279999999999</v>
      </c>
      <c r="F822" s="65">
        <v>0</v>
      </c>
      <c r="G822" s="68">
        <v>1</v>
      </c>
      <c r="H822" s="65">
        <v>31551.279999999999</v>
      </c>
      <c r="I822" s="5">
        <f t="shared" si="184"/>
        <v>0</v>
      </c>
      <c r="J822" s="36">
        <f t="shared" si="185"/>
        <v>0</v>
      </c>
      <c r="K822" s="5">
        <f t="shared" si="186"/>
        <v>1</v>
      </c>
      <c r="L822" s="36">
        <f t="shared" si="187"/>
        <v>31551.279999999999</v>
      </c>
      <c r="M822" s="46"/>
    </row>
    <row r="823" spans="1:13" ht="63.75" hidden="1" customHeight="1" x14ac:dyDescent="0.2">
      <c r="B823" s="35" t="s">
        <v>669</v>
      </c>
    </row>
    <row r="824" spans="1:13" ht="12.75" hidden="1" customHeight="1" x14ac:dyDescent="0.2">
      <c r="B824" s="35" t="s">
        <v>1044</v>
      </c>
    </row>
    <row r="825" spans="1:13" ht="63.75" hidden="1" customHeight="1" x14ac:dyDescent="0.2">
      <c r="A825" s="56" t="s">
        <v>877</v>
      </c>
      <c r="B825" s="35" t="s">
        <v>975</v>
      </c>
      <c r="C825" s="56" t="s">
        <v>1038</v>
      </c>
      <c r="D825" s="68">
        <v>0</v>
      </c>
      <c r="E825" s="65">
        <v>1435.88</v>
      </c>
      <c r="F825" s="65">
        <v>0</v>
      </c>
      <c r="G825" s="68">
        <v>89.64</v>
      </c>
      <c r="H825" s="65">
        <v>128712.28</v>
      </c>
      <c r="I825" s="5">
        <f>IF(D825-G825&gt;0,D825-G825,0)</f>
        <v>0</v>
      </c>
      <c r="J825" s="36">
        <f>I825*E825</f>
        <v>0</v>
      </c>
      <c r="K825" s="5">
        <f>IF(D825-G825&lt;0,G825-D825,0)</f>
        <v>89.64</v>
      </c>
      <c r="L825" s="36">
        <f>K825*E825</f>
        <v>128712.28</v>
      </c>
      <c r="M825" s="46"/>
    </row>
    <row r="826" spans="1:13" ht="63.75" hidden="1" customHeight="1" x14ac:dyDescent="0.2">
      <c r="B826" s="35" t="s">
        <v>530</v>
      </c>
    </row>
    <row r="827" spans="1:13" ht="12.75" hidden="1" customHeight="1" x14ac:dyDescent="0.2"/>
    <row r="828" spans="1:13" ht="63.75" hidden="1" customHeight="1" x14ac:dyDescent="0.2">
      <c r="A828" s="56" t="s">
        <v>978</v>
      </c>
      <c r="B828" s="35" t="s">
        <v>489</v>
      </c>
      <c r="C828" s="56" t="s">
        <v>1038</v>
      </c>
      <c r="D828" s="68">
        <v>0</v>
      </c>
      <c r="E828" s="65">
        <v>1357.72</v>
      </c>
      <c r="F828" s="65">
        <v>0</v>
      </c>
      <c r="G828" s="68">
        <v>10.220000000000001</v>
      </c>
      <c r="H828" s="65">
        <v>13875.9</v>
      </c>
      <c r="I828" s="5">
        <f>IF(D828-G828&gt;0,D828-G828,0)</f>
        <v>0</v>
      </c>
      <c r="J828" s="36">
        <f>I828*E828</f>
        <v>0</v>
      </c>
      <c r="K828" s="5">
        <f>IF(D828-G828&lt;0,G828-D828,0)</f>
        <v>10.220000000000001</v>
      </c>
      <c r="L828" s="36">
        <f>K828*E828</f>
        <v>13875.9</v>
      </c>
      <c r="M828" s="46"/>
    </row>
    <row r="829" spans="1:13" ht="53.25" hidden="1" customHeight="1" x14ac:dyDescent="0.2">
      <c r="B829" s="35" t="s">
        <v>941</v>
      </c>
    </row>
    <row r="830" spans="1:13" ht="63.75" hidden="1" customHeight="1" x14ac:dyDescent="0.2">
      <c r="A830" s="56" t="s">
        <v>611</v>
      </c>
      <c r="B830" s="35" t="s">
        <v>664</v>
      </c>
      <c r="C830" s="56" t="s">
        <v>1038</v>
      </c>
      <c r="D830" s="68">
        <v>0</v>
      </c>
      <c r="E830" s="65">
        <v>833.61</v>
      </c>
      <c r="F830" s="65">
        <v>0</v>
      </c>
      <c r="G830" s="68">
        <v>16.86</v>
      </c>
      <c r="H830" s="65">
        <v>14054.66</v>
      </c>
      <c r="I830" s="5">
        <f>IF(D830-G830&gt;0,D830-G830,0)</f>
        <v>0</v>
      </c>
      <c r="J830" s="36">
        <f>I830*E830</f>
        <v>0</v>
      </c>
      <c r="K830" s="5">
        <f>IF(D830-G830&lt;0,G830-D830,0)</f>
        <v>16.86</v>
      </c>
      <c r="L830" s="36">
        <f>K830*E830</f>
        <v>14054.66</v>
      </c>
      <c r="M830" s="46"/>
    </row>
    <row r="831" spans="1:13" ht="42.75" hidden="1" customHeight="1" x14ac:dyDescent="0.2">
      <c r="B831" s="35" t="s">
        <v>502</v>
      </c>
    </row>
    <row r="832" spans="1:13" ht="63.75" hidden="1" customHeight="1" x14ac:dyDescent="0.2">
      <c r="A832" s="56" t="s">
        <v>267</v>
      </c>
      <c r="B832" s="35" t="s">
        <v>246</v>
      </c>
      <c r="C832" s="56" t="s">
        <v>1038</v>
      </c>
      <c r="D832" s="68">
        <v>0</v>
      </c>
      <c r="E832" s="65">
        <v>1105.97</v>
      </c>
      <c r="F832" s="65">
        <v>0</v>
      </c>
      <c r="G832" s="68">
        <v>20.95</v>
      </c>
      <c r="H832" s="65">
        <v>23170.07</v>
      </c>
      <c r="I832" s="5">
        <f>IF(D832-G832&gt;0,D832-G832,0)</f>
        <v>0</v>
      </c>
      <c r="J832" s="36">
        <f>I832*E832</f>
        <v>0</v>
      </c>
      <c r="K832" s="5">
        <f>IF(D832-G832&lt;0,G832-D832,0)</f>
        <v>20.95</v>
      </c>
      <c r="L832" s="36">
        <f>K832*E832</f>
        <v>23170.07</v>
      </c>
      <c r="M832" s="46"/>
    </row>
    <row r="833" spans="1:13" ht="32.25" hidden="1" customHeight="1" x14ac:dyDescent="0.2">
      <c r="B833" s="35" t="s">
        <v>200</v>
      </c>
    </row>
    <row r="834" spans="1:13" ht="63.75" hidden="1" customHeight="1" x14ac:dyDescent="0.2">
      <c r="A834" s="56" t="s">
        <v>722</v>
      </c>
      <c r="B834" s="35" t="s">
        <v>528</v>
      </c>
      <c r="C834" s="56" t="s">
        <v>1038</v>
      </c>
      <c r="D834" s="68">
        <v>0</v>
      </c>
      <c r="E834" s="65">
        <v>808.31</v>
      </c>
      <c r="F834" s="65">
        <v>0</v>
      </c>
      <c r="G834" s="68">
        <v>13.29</v>
      </c>
      <c r="H834" s="65">
        <v>10742.44</v>
      </c>
      <c r="I834" s="5">
        <f>IF(D834-G834&gt;0,D834-G834,0)</f>
        <v>0</v>
      </c>
      <c r="J834" s="36">
        <f>I834*E834</f>
        <v>0</v>
      </c>
      <c r="K834" s="5">
        <f>IF(D834-G834&lt;0,G834-D834,0)</f>
        <v>13.29</v>
      </c>
      <c r="L834" s="36">
        <f>K834*E834</f>
        <v>10742.44</v>
      </c>
      <c r="M834" s="46"/>
    </row>
    <row r="835" spans="1:13" ht="32.25" hidden="1" customHeight="1" x14ac:dyDescent="0.2">
      <c r="B835" s="35" t="s">
        <v>29</v>
      </c>
    </row>
    <row r="836" spans="1:13" ht="63.75" hidden="1" customHeight="1" x14ac:dyDescent="0.2">
      <c r="A836" s="56" t="s">
        <v>363</v>
      </c>
      <c r="B836" s="35" t="s">
        <v>206</v>
      </c>
      <c r="C836" s="56" t="s">
        <v>1038</v>
      </c>
      <c r="D836" s="68">
        <v>0</v>
      </c>
      <c r="E836" s="65">
        <v>1132.53</v>
      </c>
      <c r="F836" s="65">
        <v>0</v>
      </c>
      <c r="G836" s="68">
        <v>32.979999999999997</v>
      </c>
      <c r="H836" s="65">
        <v>37350.839999999997</v>
      </c>
      <c r="I836" s="5">
        <f>IF(D836-G836&gt;0,D836-G836,0)</f>
        <v>0</v>
      </c>
      <c r="J836" s="36">
        <f>I836*E836</f>
        <v>0</v>
      </c>
      <c r="K836" s="5">
        <f>IF(D836-G836&lt;0,G836-D836,0)</f>
        <v>32.979999999999997</v>
      </c>
      <c r="L836" s="36">
        <f>K836*E836</f>
        <v>37350.839999999997</v>
      </c>
      <c r="M836" s="46"/>
    </row>
    <row r="837" spans="1:13" ht="12.75" hidden="1" customHeight="1" x14ac:dyDescent="0.2"/>
    <row r="838" spans="1:13" ht="53.25" hidden="1" customHeight="1" x14ac:dyDescent="0.2">
      <c r="B838" s="35" t="s">
        <v>185</v>
      </c>
    </row>
    <row r="839" spans="1:13" ht="63.75" hidden="1" customHeight="1" x14ac:dyDescent="0.2">
      <c r="A839" s="56" t="s">
        <v>14</v>
      </c>
      <c r="B839" s="35" t="s">
        <v>206</v>
      </c>
      <c r="C839" s="56" t="s">
        <v>1038</v>
      </c>
      <c r="D839" s="68">
        <v>0</v>
      </c>
      <c r="E839" s="65">
        <v>1160.58</v>
      </c>
      <c r="F839" s="65">
        <v>0</v>
      </c>
      <c r="G839" s="68">
        <v>187.88</v>
      </c>
      <c r="H839" s="65">
        <v>218049.77</v>
      </c>
      <c r="I839" s="5">
        <f>IF(D839-G839&gt;0,D839-G839,0)</f>
        <v>0</v>
      </c>
      <c r="J839" s="36">
        <f>I839*E839</f>
        <v>0</v>
      </c>
      <c r="K839" s="5">
        <f>IF(D839-G839&lt;0,G839-D839,0)</f>
        <v>187.88</v>
      </c>
      <c r="L839" s="36">
        <f>K839*E839</f>
        <v>218049.77</v>
      </c>
      <c r="M839" s="46"/>
    </row>
    <row r="840" spans="1:13" ht="53.25" hidden="1" customHeight="1" x14ac:dyDescent="0.2">
      <c r="B840" s="35" t="s">
        <v>687</v>
      </c>
    </row>
    <row r="841" spans="1:13" ht="63.75" hidden="1" customHeight="1" x14ac:dyDescent="0.2">
      <c r="A841" s="56" t="s">
        <v>462</v>
      </c>
      <c r="B841" s="35" t="s">
        <v>184</v>
      </c>
      <c r="C841" s="56" t="s">
        <v>698</v>
      </c>
      <c r="D841" s="68">
        <v>0</v>
      </c>
      <c r="E841" s="65">
        <v>678.16</v>
      </c>
      <c r="F841" s="65">
        <v>0</v>
      </c>
      <c r="G841" s="68">
        <v>83</v>
      </c>
      <c r="H841" s="65">
        <v>56287.28</v>
      </c>
      <c r="I841" s="5">
        <f>IF(D841-G841&gt;0,D841-G841,0)</f>
        <v>0</v>
      </c>
      <c r="J841" s="36">
        <f>I841*E841</f>
        <v>0</v>
      </c>
      <c r="K841" s="5">
        <f>IF(D841-G841&lt;0,G841-D841,0)</f>
        <v>83</v>
      </c>
      <c r="L841" s="36">
        <f>K841*E841</f>
        <v>56287.28</v>
      </c>
      <c r="M841" s="46"/>
    </row>
    <row r="842" spans="1:13" ht="32.25" hidden="1" customHeight="1" x14ac:dyDescent="0.2">
      <c r="B842" s="35" t="s">
        <v>764</v>
      </c>
    </row>
    <row r="843" spans="1:13" ht="63.75" hidden="1" customHeight="1" x14ac:dyDescent="0.2">
      <c r="A843" s="56" t="s">
        <v>108</v>
      </c>
      <c r="B843" s="35" t="s">
        <v>1082</v>
      </c>
      <c r="C843" s="56" t="s">
        <v>1038</v>
      </c>
      <c r="D843" s="68">
        <v>0</v>
      </c>
      <c r="E843" s="65">
        <v>1482.28</v>
      </c>
      <c r="F843" s="65">
        <v>0</v>
      </c>
      <c r="G843" s="68">
        <v>122.23</v>
      </c>
      <c r="H843" s="65">
        <v>181179.08</v>
      </c>
      <c r="I843" s="5">
        <f>IF(D843-G843&gt;0,D843-G843,0)</f>
        <v>0</v>
      </c>
      <c r="J843" s="36">
        <f>I843*E843</f>
        <v>0</v>
      </c>
      <c r="K843" s="5">
        <f>IF(D843-G843&lt;0,G843-D843,0)</f>
        <v>122.23</v>
      </c>
      <c r="L843" s="36">
        <f>K843*E843</f>
        <v>181179.08</v>
      </c>
      <c r="M843" s="46"/>
    </row>
    <row r="844" spans="1:13" ht="21.75" hidden="1" customHeight="1" x14ac:dyDescent="0.2">
      <c r="B844" s="35" t="s">
        <v>67</v>
      </c>
    </row>
    <row r="845" spans="1:13" ht="74.25" hidden="1" customHeight="1" x14ac:dyDescent="0.2">
      <c r="A845" s="56" t="s">
        <v>832</v>
      </c>
      <c r="B845" s="35" t="s">
        <v>94</v>
      </c>
      <c r="C845" s="56" t="s">
        <v>1038</v>
      </c>
      <c r="D845" s="68">
        <v>0</v>
      </c>
      <c r="E845" s="65">
        <v>1526.47</v>
      </c>
      <c r="F845" s="65">
        <v>0</v>
      </c>
      <c r="G845" s="68">
        <v>18</v>
      </c>
      <c r="H845" s="65">
        <v>27476.46</v>
      </c>
      <c r="I845" s="5">
        <f>IF(D845-G845&gt;0,D845-G845,0)</f>
        <v>0</v>
      </c>
      <c r="J845" s="36">
        <f>I845*E845</f>
        <v>0</v>
      </c>
      <c r="K845" s="5">
        <f>IF(D845-G845&lt;0,G845-D845,0)</f>
        <v>18</v>
      </c>
      <c r="L845" s="36">
        <f>K845*E845</f>
        <v>27476.46</v>
      </c>
      <c r="M845" s="46"/>
    </row>
    <row r="846" spans="1:13" ht="21.75" hidden="1" customHeight="1" x14ac:dyDescent="0.2">
      <c r="B846" s="35" t="s">
        <v>623</v>
      </c>
    </row>
    <row r="847" spans="1:13" ht="74.25" hidden="1" customHeight="1" x14ac:dyDescent="0.2">
      <c r="A847" s="56" t="s">
        <v>488</v>
      </c>
      <c r="B847" s="35" t="s">
        <v>575</v>
      </c>
      <c r="C847" s="56" t="s">
        <v>698</v>
      </c>
      <c r="D847" s="68">
        <v>0</v>
      </c>
      <c r="E847" s="65">
        <v>3071.94</v>
      </c>
      <c r="F847" s="65">
        <v>0</v>
      </c>
      <c r="G847" s="68">
        <v>40</v>
      </c>
      <c r="H847" s="65">
        <v>122877.6</v>
      </c>
      <c r="I847" s="5">
        <f>IF(D847-G847&gt;0,D847-G847,0)</f>
        <v>0</v>
      </c>
      <c r="J847" s="36">
        <f>I847*E847</f>
        <v>0</v>
      </c>
      <c r="K847" s="5">
        <f>IF(D847-G847&lt;0,G847-D847,0)</f>
        <v>40</v>
      </c>
      <c r="L847" s="36">
        <f>K847*E847</f>
        <v>122877.6</v>
      </c>
      <c r="M847" s="46"/>
    </row>
    <row r="848" spans="1:13" ht="12.75" hidden="1" customHeight="1" x14ac:dyDescent="0.2"/>
    <row r="849" spans="1:13" ht="53.25" hidden="1" customHeight="1" x14ac:dyDescent="0.2">
      <c r="B849" s="35" t="s">
        <v>399</v>
      </c>
    </row>
    <row r="850" spans="1:13" ht="63.75" hidden="1" customHeight="1" x14ac:dyDescent="0.2">
      <c r="A850" s="56" t="s">
        <v>286</v>
      </c>
      <c r="B850" s="35" t="s">
        <v>758</v>
      </c>
      <c r="C850" s="56" t="s">
        <v>1049</v>
      </c>
      <c r="D850" s="68">
        <v>0</v>
      </c>
      <c r="E850" s="65">
        <v>911.04</v>
      </c>
      <c r="F850" s="65">
        <v>0</v>
      </c>
      <c r="G850" s="68">
        <v>69.8</v>
      </c>
      <c r="H850" s="65">
        <v>63590.59</v>
      </c>
      <c r="I850" s="5">
        <f>IF(D850-G850&gt;0,D850-G850,0)</f>
        <v>0</v>
      </c>
      <c r="J850" s="36">
        <f>I850*E850</f>
        <v>0</v>
      </c>
      <c r="K850" s="5">
        <f>IF(D850-G850&lt;0,G850-D850,0)</f>
        <v>69.8</v>
      </c>
      <c r="L850" s="36">
        <f>K850*E850</f>
        <v>63590.59</v>
      </c>
      <c r="M850" s="46"/>
    </row>
    <row r="851" spans="1:13" ht="32.25" hidden="1" customHeight="1" x14ac:dyDescent="0.2">
      <c r="B851" s="35" t="s">
        <v>643</v>
      </c>
    </row>
    <row r="852" spans="1:13" ht="63.75" hidden="1" customHeight="1" x14ac:dyDescent="0.2">
      <c r="A852" s="56" t="s">
        <v>1029</v>
      </c>
      <c r="B852" s="35" t="s">
        <v>763</v>
      </c>
      <c r="C852" s="56" t="s">
        <v>1049</v>
      </c>
      <c r="D852" s="68">
        <v>0</v>
      </c>
      <c r="E852" s="65">
        <v>89.31</v>
      </c>
      <c r="F852" s="65">
        <v>0</v>
      </c>
      <c r="G852" s="68">
        <v>781.44</v>
      </c>
      <c r="H852" s="65">
        <v>69790.41</v>
      </c>
      <c r="I852" s="5">
        <f>IF(D852-G852&gt;0,D852-G852,0)</f>
        <v>0</v>
      </c>
      <c r="J852" s="36">
        <f>I852*E852</f>
        <v>0</v>
      </c>
      <c r="K852" s="5">
        <f>IF(D852-G852&lt;0,G852-D852,0)</f>
        <v>781.44</v>
      </c>
      <c r="L852" s="36">
        <f>K852*E852</f>
        <v>69790.41</v>
      </c>
      <c r="M852" s="46"/>
    </row>
    <row r="853" spans="1:13" ht="12.75" hidden="1" customHeight="1" x14ac:dyDescent="0.2">
      <c r="B853" s="35" t="s">
        <v>847</v>
      </c>
    </row>
    <row r="854" spans="1:13" ht="63.75" hidden="1" customHeight="1" x14ac:dyDescent="0.2">
      <c r="A854" s="56" t="s">
        <v>672</v>
      </c>
      <c r="B854" s="35" t="s">
        <v>1016</v>
      </c>
      <c r="C854" s="56" t="s">
        <v>1038</v>
      </c>
      <c r="D854" s="68">
        <v>0</v>
      </c>
      <c r="E854" s="65">
        <v>858.81</v>
      </c>
      <c r="F854" s="65">
        <v>0</v>
      </c>
      <c r="G854" s="68">
        <v>12.9</v>
      </c>
      <c r="H854" s="65">
        <v>11078.65</v>
      </c>
      <c r="I854" s="5">
        <f>IF(D854-G854&gt;0,D854-G854,0)</f>
        <v>0</v>
      </c>
      <c r="J854" s="36">
        <f>I854*E854</f>
        <v>0</v>
      </c>
      <c r="K854" s="5">
        <f>IF(D854-G854&lt;0,G854-D854,0)</f>
        <v>12.9</v>
      </c>
      <c r="L854" s="36">
        <f>K854*E854</f>
        <v>11078.65</v>
      </c>
      <c r="M854" s="46"/>
    </row>
    <row r="855" spans="1:13" ht="12.75" hidden="1" customHeight="1" x14ac:dyDescent="0.2">
      <c r="B855" s="35" t="s">
        <v>915</v>
      </c>
    </row>
    <row r="856" spans="1:13" ht="12.75" hidden="1" customHeight="1" x14ac:dyDescent="0.2">
      <c r="B856" s="62" t="s">
        <v>208</v>
      </c>
      <c r="F856" s="27">
        <v>0</v>
      </c>
      <c r="H856" s="27">
        <v>7785362.4500000002</v>
      </c>
    </row>
    <row r="857" spans="1:13" ht="12.75" hidden="1" customHeight="1" x14ac:dyDescent="0.2">
      <c r="B857" s="62" t="s">
        <v>407</v>
      </c>
    </row>
    <row r="858" spans="1:13" ht="12.75" hidden="1" customHeight="1" x14ac:dyDescent="0.2">
      <c r="B858" s="62" t="s">
        <v>478</v>
      </c>
    </row>
    <row r="859" spans="1:13" ht="12.75" hidden="1" customHeight="1" x14ac:dyDescent="0.2">
      <c r="B859" s="62" t="s">
        <v>234</v>
      </c>
    </row>
    <row r="860" spans="1:13" ht="12.75" hidden="1" customHeight="1" x14ac:dyDescent="0.2">
      <c r="B860" s="62" t="s">
        <v>433</v>
      </c>
      <c r="F860" s="27">
        <v>0</v>
      </c>
      <c r="H860" s="27">
        <v>11357409.33</v>
      </c>
    </row>
    <row r="861" spans="1:13" ht="12.75" hidden="1" customHeight="1" x14ac:dyDescent="0.2">
      <c r="B861" s="62" t="s">
        <v>856</v>
      </c>
    </row>
    <row r="862" spans="1:13" ht="12.75" hidden="1" customHeight="1" x14ac:dyDescent="0.2">
      <c r="B862" s="62" t="s">
        <v>857</v>
      </c>
      <c r="F862" s="27">
        <v>0</v>
      </c>
      <c r="H862" s="27">
        <v>0</v>
      </c>
    </row>
    <row r="863" spans="1:13" ht="12.75" hidden="1" customHeight="1" x14ac:dyDescent="0.2">
      <c r="B863" s="62" t="s">
        <v>16</v>
      </c>
    </row>
    <row r="864" spans="1:13" ht="12.75" hidden="1" customHeight="1" x14ac:dyDescent="0.2">
      <c r="B864" s="62" t="s">
        <v>598</v>
      </c>
      <c r="F864" s="27">
        <v>0</v>
      </c>
      <c r="H864" s="27">
        <v>0</v>
      </c>
    </row>
    <row r="865" spans="1:13" ht="12.75" hidden="1" customHeight="1" x14ac:dyDescent="0.2">
      <c r="B865" s="62" t="s">
        <v>634</v>
      </c>
    </row>
    <row r="866" spans="1:13" ht="12.75" hidden="1" customHeight="1" x14ac:dyDescent="0.2">
      <c r="B866" s="62" t="s">
        <v>614</v>
      </c>
      <c r="F866" s="27">
        <v>0</v>
      </c>
      <c r="H866" s="27">
        <v>0</v>
      </c>
    </row>
    <row r="867" spans="1:13" ht="12.75" hidden="1" customHeight="1" x14ac:dyDescent="0.2">
      <c r="B867" s="62" t="s">
        <v>177</v>
      </c>
    </row>
    <row r="868" spans="1:13" ht="12.75" hidden="1" customHeight="1" x14ac:dyDescent="0.2">
      <c r="B868" s="62" t="s">
        <v>765</v>
      </c>
      <c r="F868" s="27">
        <v>0</v>
      </c>
      <c r="H868" s="27">
        <v>0</v>
      </c>
    </row>
    <row r="869" spans="1:13" ht="12.75" hidden="1" customHeight="1" x14ac:dyDescent="0.2">
      <c r="B869" s="62" t="s">
        <v>532</v>
      </c>
    </row>
    <row r="870" spans="1:13" ht="12.75" hidden="1" customHeight="1" x14ac:dyDescent="0.2"/>
    <row r="871" spans="1:13" ht="12.75" hidden="1" customHeight="1" x14ac:dyDescent="0.2">
      <c r="B871" s="62" t="s">
        <v>887</v>
      </c>
      <c r="F871" s="27">
        <v>0</v>
      </c>
      <c r="H871" s="27">
        <v>0</v>
      </c>
    </row>
    <row r="872" spans="1:13" ht="12.75" hidden="1" customHeight="1" x14ac:dyDescent="0.2">
      <c r="B872" s="62" t="s">
        <v>983</v>
      </c>
    </row>
    <row r="873" spans="1:13" ht="12.75" hidden="1" customHeight="1" x14ac:dyDescent="0.2">
      <c r="B873" s="62" t="s">
        <v>386</v>
      </c>
    </row>
    <row r="874" spans="1:13" ht="12.75" hidden="1" customHeight="1" x14ac:dyDescent="0.2">
      <c r="B874" s="62" t="s">
        <v>797</v>
      </c>
      <c r="F874" s="27">
        <v>709502.71</v>
      </c>
      <c r="H874" s="27">
        <v>12138124.08</v>
      </c>
    </row>
    <row r="875" spans="1:13" ht="12.75" hidden="1" customHeight="1" x14ac:dyDescent="0.2">
      <c r="B875" s="62" t="s">
        <v>882</v>
      </c>
      <c r="F875" s="27">
        <v>709502.71</v>
      </c>
      <c r="H875" s="27">
        <v>0</v>
      </c>
    </row>
    <row r="876" spans="1:13" ht="12.75" hidden="1" customHeight="1" x14ac:dyDescent="0.2">
      <c r="B876" s="62" t="s">
        <v>107</v>
      </c>
    </row>
    <row r="877" spans="1:13" ht="12.75" hidden="1" customHeight="1" x14ac:dyDescent="0.2">
      <c r="B877" s="62" t="s">
        <v>207</v>
      </c>
    </row>
    <row r="878" spans="1:13" ht="12.75" hidden="1" customHeight="1" x14ac:dyDescent="0.2">
      <c r="B878" s="62" t="s">
        <v>780</v>
      </c>
    </row>
    <row r="879" spans="1:13" ht="63.75" hidden="1" customHeight="1" x14ac:dyDescent="0.2">
      <c r="A879" s="56" t="s">
        <v>553</v>
      </c>
      <c r="B879" s="35" t="s">
        <v>160</v>
      </c>
      <c r="C879" s="56" t="s">
        <v>1038</v>
      </c>
      <c r="D879" s="68">
        <v>0</v>
      </c>
      <c r="E879" s="65">
        <v>327.35000000000002</v>
      </c>
      <c r="F879" s="65">
        <v>0</v>
      </c>
      <c r="G879" s="68">
        <v>3037.62</v>
      </c>
      <c r="H879" s="65">
        <v>994364.91</v>
      </c>
      <c r="I879" s="5">
        <f>IF(D879-G879&gt;0,D879-G879,0)</f>
        <v>0</v>
      </c>
      <c r="J879" s="36">
        <f>I879*E879</f>
        <v>0</v>
      </c>
      <c r="K879" s="5">
        <f>IF(D879-G879&lt;0,G879-D879,0)</f>
        <v>3037.62</v>
      </c>
      <c r="L879" s="36">
        <f>K879*E879</f>
        <v>994364.91</v>
      </c>
      <c r="M879" s="46"/>
    </row>
    <row r="880" spans="1:13" ht="74.25" hidden="1" customHeight="1" x14ac:dyDescent="0.2">
      <c r="B880" s="35" t="s">
        <v>616</v>
      </c>
    </row>
    <row r="881" spans="1:13" ht="74.25" hidden="1" customHeight="1" x14ac:dyDescent="0.2">
      <c r="B881" s="35" t="s">
        <v>84</v>
      </c>
    </row>
    <row r="882" spans="1:13" ht="74.25" hidden="1" customHeight="1" x14ac:dyDescent="0.2">
      <c r="B882" s="35" t="s">
        <v>222</v>
      </c>
    </row>
    <row r="883" spans="1:13" ht="74.25" hidden="1" customHeight="1" x14ac:dyDescent="0.2">
      <c r="B883" s="35" t="s">
        <v>917</v>
      </c>
    </row>
    <row r="884" spans="1:13" ht="74.25" hidden="1" customHeight="1" x14ac:dyDescent="0.2">
      <c r="B884" s="35" t="s">
        <v>32</v>
      </c>
    </row>
    <row r="885" spans="1:13" ht="12.75" hidden="1" customHeight="1" x14ac:dyDescent="0.2"/>
    <row r="886" spans="1:13" ht="74.25" hidden="1" customHeight="1" x14ac:dyDescent="0.2">
      <c r="B886" s="35" t="s">
        <v>134</v>
      </c>
    </row>
    <row r="887" spans="1:13" ht="63.75" hidden="1" customHeight="1" x14ac:dyDescent="0.2">
      <c r="B887" s="35" t="s">
        <v>115</v>
      </c>
    </row>
    <row r="888" spans="1:13" ht="74.25" hidden="1" customHeight="1" x14ac:dyDescent="0.2">
      <c r="B888" s="35" t="s">
        <v>269</v>
      </c>
    </row>
    <row r="889" spans="1:13" ht="32.25" hidden="1" customHeight="1" x14ac:dyDescent="0.2">
      <c r="B889" s="35" t="s">
        <v>320</v>
      </c>
    </row>
    <row r="890" spans="1:13" ht="63.75" hidden="1" customHeight="1" x14ac:dyDescent="0.2">
      <c r="A890" s="56" t="s">
        <v>52</v>
      </c>
      <c r="B890" s="35" t="s">
        <v>90</v>
      </c>
      <c r="C890" s="56" t="s">
        <v>1038</v>
      </c>
      <c r="D890" s="68">
        <v>0</v>
      </c>
      <c r="E890" s="65">
        <v>25.04</v>
      </c>
      <c r="F890" s="65">
        <v>0</v>
      </c>
      <c r="G890" s="68">
        <v>3037.62</v>
      </c>
      <c r="H890" s="65">
        <v>76062</v>
      </c>
      <c r="I890" s="5">
        <f>IF(D890-G890&gt;0,D890-G890,0)</f>
        <v>0</v>
      </c>
      <c r="J890" s="36">
        <f>I890*E890</f>
        <v>0</v>
      </c>
      <c r="K890" s="5">
        <f>IF(D890-G890&lt;0,G890-D890,0)</f>
        <v>3037.62</v>
      </c>
      <c r="L890" s="36">
        <f>K890*E890</f>
        <v>76062</v>
      </c>
      <c r="M890" s="46"/>
    </row>
    <row r="891" spans="1:13" ht="12.75" hidden="1" customHeight="1" x14ac:dyDescent="0.2">
      <c r="B891" s="62" t="s">
        <v>473</v>
      </c>
      <c r="F891" s="27">
        <v>0</v>
      </c>
      <c r="H891" s="27">
        <v>38621455</v>
      </c>
    </row>
    <row r="892" spans="1:13" ht="12.75" hidden="1" customHeight="1" x14ac:dyDescent="0.2">
      <c r="B892" s="62" t="s">
        <v>155</v>
      </c>
      <c r="F892" s="27">
        <v>0</v>
      </c>
      <c r="H892" s="27">
        <v>1070426.9099999999</v>
      </c>
    </row>
    <row r="893" spans="1:13" ht="12.75" hidden="1" customHeight="1" x14ac:dyDescent="0.2">
      <c r="B893" s="62" t="s">
        <v>516</v>
      </c>
    </row>
    <row r="894" spans="1:13" ht="12.75" hidden="1" customHeight="1" x14ac:dyDescent="0.2">
      <c r="B894" s="62" t="s">
        <v>843</v>
      </c>
    </row>
    <row r="895" spans="1:13" ht="12.75" hidden="1" customHeight="1" x14ac:dyDescent="0.2">
      <c r="B895" s="62" t="s">
        <v>1051</v>
      </c>
      <c r="F895" s="27">
        <v>0</v>
      </c>
      <c r="H895" s="27">
        <v>0</v>
      </c>
    </row>
    <row r="896" spans="1:13" ht="12.75" hidden="1" customHeight="1" x14ac:dyDescent="0.2">
      <c r="B896" s="62" t="s">
        <v>4</v>
      </c>
    </row>
    <row r="897" spans="1:13" ht="12.75" hidden="1" customHeight="1" x14ac:dyDescent="0.2">
      <c r="B897" s="62" t="s">
        <v>577</v>
      </c>
      <c r="F897" s="27">
        <v>0</v>
      </c>
      <c r="H897" s="27">
        <v>0</v>
      </c>
    </row>
    <row r="898" spans="1:13" ht="12.75" hidden="1" customHeight="1" x14ac:dyDescent="0.2">
      <c r="B898" s="62" t="s">
        <v>625</v>
      </c>
      <c r="F898" s="27">
        <v>0</v>
      </c>
      <c r="H898" s="27">
        <v>0</v>
      </c>
    </row>
    <row r="899" spans="1:13" ht="12.75" hidden="1" customHeight="1" x14ac:dyDescent="0.2">
      <c r="B899" s="62" t="s">
        <v>521</v>
      </c>
    </row>
    <row r="900" spans="1:13" ht="12.75" hidden="1" customHeight="1" x14ac:dyDescent="0.2">
      <c r="B900" s="62" t="s">
        <v>53</v>
      </c>
    </row>
    <row r="901" spans="1:13" ht="12.75" hidden="1" customHeight="1" x14ac:dyDescent="0.2">
      <c r="B901" s="62" t="s">
        <v>1070</v>
      </c>
      <c r="F901" s="27">
        <v>9488.02</v>
      </c>
      <c r="H901" s="27">
        <v>0</v>
      </c>
    </row>
    <row r="902" spans="1:13" ht="12.75" hidden="1" customHeight="1" x14ac:dyDescent="0.2">
      <c r="B902" s="62" t="s">
        <v>495</v>
      </c>
      <c r="F902" s="27">
        <v>9488.02</v>
      </c>
      <c r="H902" s="27">
        <v>0</v>
      </c>
    </row>
    <row r="903" spans="1:13" ht="12.75" hidden="1" customHeight="1" x14ac:dyDescent="0.2">
      <c r="B903" s="62" t="s">
        <v>693</v>
      </c>
      <c r="F903" s="27">
        <v>9488.02</v>
      </c>
      <c r="H903" s="27">
        <v>1070426.9099999999</v>
      </c>
    </row>
    <row r="904" spans="1:13" ht="12.75" hidden="1" customHeight="1" x14ac:dyDescent="0.2">
      <c r="B904" s="62" t="s">
        <v>573</v>
      </c>
      <c r="F904" s="27">
        <v>718990.73</v>
      </c>
      <c r="H904" s="27">
        <v>8855789.3599999994</v>
      </c>
    </row>
    <row r="905" spans="1:13" ht="12.75" hidden="1" customHeight="1" x14ac:dyDescent="0.2">
      <c r="B905" s="62" t="s">
        <v>107</v>
      </c>
    </row>
    <row r="906" spans="1:13" ht="12.75" hidden="1" customHeight="1" x14ac:dyDescent="0.2"/>
    <row r="907" spans="1:13" ht="12.75" hidden="1" customHeight="1" x14ac:dyDescent="0.2">
      <c r="B907" s="62" t="s">
        <v>404</v>
      </c>
    </row>
    <row r="908" spans="1:13" ht="12.75" hidden="1" customHeight="1" x14ac:dyDescent="0.2">
      <c r="B908" s="62" t="s">
        <v>631</v>
      </c>
    </row>
    <row r="909" spans="1:13" ht="12.75" hidden="1" customHeight="1" x14ac:dyDescent="0.2">
      <c r="B909" s="62" t="s">
        <v>1056</v>
      </c>
      <c r="F909" s="27">
        <v>6933226.54</v>
      </c>
      <c r="H909" s="27">
        <v>0</v>
      </c>
    </row>
    <row r="910" spans="1:13" ht="12.75" hidden="1" customHeight="1" x14ac:dyDescent="0.2">
      <c r="B910" s="62" t="s">
        <v>777</v>
      </c>
    </row>
    <row r="911" spans="1:13" ht="63.75" hidden="1" customHeight="1" x14ac:dyDescent="0.2">
      <c r="A911" s="56" t="s">
        <v>36</v>
      </c>
      <c r="B911" s="35" t="s">
        <v>864</v>
      </c>
      <c r="C911" s="56" t="s">
        <v>1038</v>
      </c>
      <c r="D911" s="68">
        <v>2640</v>
      </c>
      <c r="E911" s="65">
        <v>175.97</v>
      </c>
      <c r="F911" s="65">
        <v>464560.8</v>
      </c>
      <c r="G911" s="68">
        <v>1980</v>
      </c>
      <c r="H911" s="65">
        <v>348420.6</v>
      </c>
      <c r="I911" s="5">
        <f>IF(D911-G911&gt;0,D911-G911,0)</f>
        <v>660</v>
      </c>
      <c r="J911" s="36">
        <f>I911*E911</f>
        <v>116140.2</v>
      </c>
      <c r="K911" s="5">
        <f>IF(D911-G911&lt;0,G911-D911,0)</f>
        <v>0</v>
      </c>
      <c r="L911" s="36">
        <f>K911*E911</f>
        <v>0</v>
      </c>
      <c r="M911" s="46"/>
    </row>
    <row r="912" spans="1:13" ht="53.25" hidden="1" customHeight="1" x14ac:dyDescent="0.2">
      <c r="B912" s="35" t="s">
        <v>295</v>
      </c>
    </row>
    <row r="913" spans="1:13" ht="12.75" hidden="1" customHeight="1" x14ac:dyDescent="0.2">
      <c r="B913" s="62" t="s">
        <v>920</v>
      </c>
      <c r="F913" s="27">
        <v>684565.2</v>
      </c>
      <c r="H913" s="27">
        <v>348420.6</v>
      </c>
    </row>
    <row r="914" spans="1:13" ht="12.75" hidden="1" customHeight="1" x14ac:dyDescent="0.2">
      <c r="B914" s="62" t="s">
        <v>1020</v>
      </c>
      <c r="F914" s="27">
        <v>7617791.7400000002</v>
      </c>
      <c r="H914" s="27">
        <v>348420.6</v>
      </c>
    </row>
    <row r="915" spans="1:13" ht="12.75" hidden="1" customHeight="1" x14ac:dyDescent="0.2">
      <c r="B915" s="62" t="s">
        <v>444</v>
      </c>
    </row>
    <row r="916" spans="1:13" ht="42.75" hidden="1" customHeight="1" x14ac:dyDescent="0.2">
      <c r="A916" s="56" t="s">
        <v>91</v>
      </c>
      <c r="B916" s="35" t="s">
        <v>262</v>
      </c>
      <c r="C916" s="56" t="s">
        <v>698</v>
      </c>
      <c r="D916" s="68">
        <v>0</v>
      </c>
      <c r="E916" s="65">
        <v>2549.9</v>
      </c>
      <c r="F916" s="65">
        <v>0</v>
      </c>
      <c r="G916" s="68">
        <v>15</v>
      </c>
      <c r="H916" s="65">
        <v>38248.5</v>
      </c>
      <c r="I916" s="5">
        <f t="shared" ref="I916:I917" si="188">IF(D916-G916&gt;0,D916-G916,0)</f>
        <v>0</v>
      </c>
      <c r="J916" s="36">
        <f t="shared" ref="J916:J917" si="189">I916*E916</f>
        <v>0</v>
      </c>
      <c r="K916" s="5">
        <f t="shared" ref="K916:K917" si="190">IF(D916-G916&lt;0,G916-D916,0)</f>
        <v>15</v>
      </c>
      <c r="L916" s="36">
        <f t="shared" ref="L916:L917" si="191">K916*E916</f>
        <v>38248.5</v>
      </c>
      <c r="M916" s="46"/>
    </row>
    <row r="917" spans="1:13" ht="63.75" hidden="1" customHeight="1" x14ac:dyDescent="0.2">
      <c r="A917" s="56" t="s">
        <v>474</v>
      </c>
      <c r="B917" s="35" t="s">
        <v>745</v>
      </c>
      <c r="C917" s="56" t="s">
        <v>1038</v>
      </c>
      <c r="D917" s="68">
        <v>0</v>
      </c>
      <c r="E917" s="65">
        <v>43.69</v>
      </c>
      <c r="F917" s="65">
        <v>0</v>
      </c>
      <c r="G917" s="68">
        <v>659.34</v>
      </c>
      <c r="H917" s="65">
        <v>28806.560000000001</v>
      </c>
      <c r="I917" s="5">
        <f t="shared" si="188"/>
        <v>0</v>
      </c>
      <c r="J917" s="36">
        <f t="shared" si="189"/>
        <v>0</v>
      </c>
      <c r="K917" s="5">
        <f t="shared" si="190"/>
        <v>659.34</v>
      </c>
      <c r="L917" s="36">
        <f t="shared" si="191"/>
        <v>28806.560000000001</v>
      </c>
      <c r="M917" s="46"/>
    </row>
    <row r="918" spans="1:13" ht="12.75" hidden="1" customHeight="1" x14ac:dyDescent="0.2">
      <c r="B918" s="35" t="s">
        <v>921</v>
      </c>
    </row>
    <row r="919" spans="1:13" ht="63.75" hidden="1" customHeight="1" x14ac:dyDescent="0.2">
      <c r="A919" s="56" t="s">
        <v>622</v>
      </c>
      <c r="B919" s="35" t="s">
        <v>657</v>
      </c>
      <c r="C919" s="56" t="s">
        <v>698</v>
      </c>
      <c r="D919" s="68">
        <v>0</v>
      </c>
      <c r="E919" s="65">
        <v>1947.95</v>
      </c>
      <c r="F919" s="65">
        <v>0</v>
      </c>
      <c r="G919" s="68">
        <v>78</v>
      </c>
      <c r="H919" s="65">
        <v>151940.1</v>
      </c>
      <c r="I919" s="5">
        <f>IF(D919-G919&gt;0,D919-G919,0)</f>
        <v>0</v>
      </c>
      <c r="J919" s="36">
        <f>I919*E919</f>
        <v>0</v>
      </c>
      <c r="K919" s="5">
        <f>IF(D919-G919&lt;0,G919-D919,0)</f>
        <v>78</v>
      </c>
      <c r="L919" s="36">
        <f>K919*E919</f>
        <v>151940.1</v>
      </c>
      <c r="M919" s="46"/>
    </row>
    <row r="920" spans="1:13" ht="63.75" hidden="1" customHeight="1" x14ac:dyDescent="0.2">
      <c r="B920" s="35" t="s">
        <v>129</v>
      </c>
    </row>
    <row r="921" spans="1:13" ht="63.75" hidden="1" customHeight="1" x14ac:dyDescent="0.2">
      <c r="B921" s="35" t="s">
        <v>761</v>
      </c>
    </row>
    <row r="922" spans="1:13" ht="12.75" hidden="1" customHeight="1" x14ac:dyDescent="0.2"/>
    <row r="923" spans="1:13" ht="53.25" hidden="1" customHeight="1" x14ac:dyDescent="0.2">
      <c r="B923" s="35" t="s">
        <v>198</v>
      </c>
    </row>
    <row r="924" spans="1:13" ht="12.75" hidden="1" customHeight="1" x14ac:dyDescent="0.2">
      <c r="B924" s="62" t="s">
        <v>22</v>
      </c>
      <c r="F924" s="27">
        <v>390246.29</v>
      </c>
      <c r="H924" s="27">
        <v>218995.16</v>
      </c>
    </row>
    <row r="925" spans="1:13" ht="12.75" hidden="1" customHeight="1" x14ac:dyDescent="0.2">
      <c r="B925" s="62" t="s">
        <v>505</v>
      </c>
    </row>
    <row r="926" spans="1:13" ht="63.75" hidden="1" customHeight="1" x14ac:dyDescent="0.2">
      <c r="A926" s="56" t="s">
        <v>474</v>
      </c>
      <c r="B926" s="35" t="s">
        <v>745</v>
      </c>
      <c r="C926" s="56" t="s">
        <v>1038</v>
      </c>
      <c r="D926" s="68">
        <v>0</v>
      </c>
      <c r="E926" s="65">
        <v>43.69</v>
      </c>
      <c r="F926" s="65">
        <v>0</v>
      </c>
      <c r="G926" s="68">
        <v>729.79</v>
      </c>
      <c r="H926" s="65">
        <v>31884.53</v>
      </c>
      <c r="I926" s="5">
        <f>IF(D926-G926&gt;0,D926-G926,0)</f>
        <v>0</v>
      </c>
      <c r="J926" s="36">
        <f>I926*E926</f>
        <v>0</v>
      </c>
      <c r="K926" s="5">
        <f>IF(D926-G926&lt;0,G926-D926,0)</f>
        <v>729.79</v>
      </c>
      <c r="L926" s="36">
        <f>K926*E926</f>
        <v>31884.53</v>
      </c>
      <c r="M926" s="46"/>
    </row>
    <row r="927" spans="1:13" ht="12.75" hidden="1" customHeight="1" x14ac:dyDescent="0.2">
      <c r="B927" s="35" t="s">
        <v>921</v>
      </c>
    </row>
    <row r="928" spans="1:13" ht="74.25" hidden="1" customHeight="1" x14ac:dyDescent="0.2">
      <c r="A928" s="56" t="s">
        <v>392</v>
      </c>
      <c r="B928" s="35" t="s">
        <v>210</v>
      </c>
      <c r="C928" s="56" t="s">
        <v>698</v>
      </c>
      <c r="D928" s="68">
        <v>0</v>
      </c>
      <c r="E928" s="65">
        <v>3396.91</v>
      </c>
      <c r="F928" s="65">
        <v>0</v>
      </c>
      <c r="G928" s="68">
        <v>2</v>
      </c>
      <c r="H928" s="65">
        <v>6793.82</v>
      </c>
      <c r="I928" s="5">
        <f>IF(D928-G928&gt;0,D928-G928,0)</f>
        <v>0</v>
      </c>
      <c r="J928" s="36">
        <f>I928*E928</f>
        <v>0</v>
      </c>
      <c r="K928" s="5">
        <f>IF(D928-G928&lt;0,G928-D928,0)</f>
        <v>2</v>
      </c>
      <c r="L928" s="36">
        <f>K928*E928</f>
        <v>6793.82</v>
      </c>
      <c r="M928" s="46"/>
    </row>
    <row r="929" spans="1:13" ht="12.75" hidden="1" customHeight="1" x14ac:dyDescent="0.2">
      <c r="B929" s="35" t="s">
        <v>105</v>
      </c>
    </row>
    <row r="930" spans="1:13" ht="12.75" hidden="1" customHeight="1" x14ac:dyDescent="0.2">
      <c r="B930" s="62" t="s">
        <v>1003</v>
      </c>
      <c r="F930" s="27">
        <v>138753.18</v>
      </c>
      <c r="H930" s="27">
        <v>38678.35</v>
      </c>
    </row>
    <row r="931" spans="1:13" ht="12.75" hidden="1" customHeight="1" x14ac:dyDescent="0.2">
      <c r="B931" s="62" t="s">
        <v>910</v>
      </c>
    </row>
    <row r="932" spans="1:13" ht="63.75" hidden="1" customHeight="1" x14ac:dyDescent="0.2">
      <c r="A932" s="56" t="s">
        <v>427</v>
      </c>
      <c r="B932" s="35" t="s">
        <v>483</v>
      </c>
      <c r="C932" s="56" t="s">
        <v>698</v>
      </c>
      <c r="D932" s="68">
        <v>0</v>
      </c>
      <c r="E932" s="65">
        <v>336.67</v>
      </c>
      <c r="F932" s="65">
        <v>0</v>
      </c>
      <c r="G932" s="68">
        <v>2</v>
      </c>
      <c r="H932" s="65">
        <v>673.34</v>
      </c>
      <c r="I932" s="5">
        <f>IF(D932-G932&gt;0,D932-G932,0)</f>
        <v>0</v>
      </c>
      <c r="J932" s="36">
        <f>I932*E932</f>
        <v>0</v>
      </c>
      <c r="K932" s="5">
        <f>IF(D932-G932&lt;0,G932-D932,0)</f>
        <v>2</v>
      </c>
      <c r="L932" s="36">
        <f>K932*E932</f>
        <v>673.34</v>
      </c>
      <c r="M932" s="46"/>
    </row>
    <row r="933" spans="1:13" ht="42.75" hidden="1" customHeight="1" x14ac:dyDescent="0.2">
      <c r="B933" s="35" t="s">
        <v>1004</v>
      </c>
    </row>
    <row r="934" spans="1:13" ht="63.75" hidden="1" customHeight="1" x14ac:dyDescent="0.2">
      <c r="A934" s="56" t="s">
        <v>562</v>
      </c>
      <c r="B934" s="35" t="s">
        <v>385</v>
      </c>
      <c r="C934" s="56" t="s">
        <v>698</v>
      </c>
      <c r="D934" s="68">
        <v>28</v>
      </c>
      <c r="E934" s="65">
        <v>1857.12</v>
      </c>
      <c r="F934" s="65">
        <v>51999.360000000001</v>
      </c>
      <c r="G934" s="68">
        <v>25</v>
      </c>
      <c r="H934" s="65">
        <v>46428</v>
      </c>
      <c r="I934" s="5">
        <f>IF(D934-G934&gt;0,D934-G934,0)</f>
        <v>3</v>
      </c>
      <c r="J934" s="36">
        <f>I934*E934</f>
        <v>5571.36</v>
      </c>
      <c r="K934" s="5">
        <f>IF(D934-G934&lt;0,G934-D934,0)</f>
        <v>0</v>
      </c>
      <c r="L934" s="36">
        <f>K934*E934</f>
        <v>0</v>
      </c>
      <c r="M934" s="46"/>
    </row>
    <row r="935" spans="1:13" ht="21.75" hidden="1" customHeight="1" x14ac:dyDescent="0.2">
      <c r="B935" s="35" t="s">
        <v>982</v>
      </c>
    </row>
    <row r="936" spans="1:13" ht="63.75" hidden="1" customHeight="1" x14ac:dyDescent="0.2">
      <c r="A936" s="56" t="s">
        <v>238</v>
      </c>
      <c r="B936" s="35" t="s">
        <v>66</v>
      </c>
      <c r="C936" s="56" t="s">
        <v>839</v>
      </c>
      <c r="D936" s="68">
        <v>2768</v>
      </c>
      <c r="E936" s="65">
        <v>11.72</v>
      </c>
      <c r="F936" s="65">
        <v>32440.959999999999</v>
      </c>
      <c r="G936" s="68">
        <v>1744.15</v>
      </c>
      <c r="H936" s="65">
        <v>20441.439999999999</v>
      </c>
      <c r="I936" s="5">
        <f>IF(D936-G936&gt;0,D936-G936,0)</f>
        <v>1023.85</v>
      </c>
      <c r="J936" s="36">
        <f>I936*E936</f>
        <v>11999.52</v>
      </c>
      <c r="K936" s="5">
        <f>IF(D936-G936&lt;0,G936-D936,0)</f>
        <v>0</v>
      </c>
      <c r="L936" s="36">
        <f>K936*E936</f>
        <v>0</v>
      </c>
      <c r="M936" s="46"/>
    </row>
    <row r="937" spans="1:13" ht="12.75" hidden="1" customHeight="1" x14ac:dyDescent="0.2"/>
    <row r="938" spans="1:13" ht="42.75" hidden="1" customHeight="1" x14ac:dyDescent="0.2">
      <c r="B938" s="35" t="s">
        <v>861</v>
      </c>
    </row>
    <row r="939" spans="1:13" ht="63.75" hidden="1" customHeight="1" x14ac:dyDescent="0.2">
      <c r="A939" s="56" t="s">
        <v>434</v>
      </c>
      <c r="B939" s="35" t="s">
        <v>216</v>
      </c>
      <c r="C939" s="56" t="s">
        <v>839</v>
      </c>
      <c r="D939" s="68">
        <v>0</v>
      </c>
      <c r="E939" s="65">
        <v>30.09</v>
      </c>
      <c r="F939" s="65">
        <v>0</v>
      </c>
      <c r="G939" s="68">
        <v>3488.3</v>
      </c>
      <c r="H939" s="65">
        <v>104962.95</v>
      </c>
      <c r="I939" s="5">
        <f>IF(D939-G939&gt;0,D939-G939,0)</f>
        <v>0</v>
      </c>
      <c r="J939" s="36">
        <f>I939*E939</f>
        <v>0</v>
      </c>
      <c r="K939" s="5">
        <f>IF(D939-G939&lt;0,G939-D939,0)</f>
        <v>3488.3</v>
      </c>
      <c r="L939" s="36">
        <f>K939*E939</f>
        <v>104962.95</v>
      </c>
      <c r="M939" s="46"/>
    </row>
    <row r="940" spans="1:13" ht="21.75" hidden="1" customHeight="1" x14ac:dyDescent="0.2">
      <c r="B940" s="35" t="s">
        <v>727</v>
      </c>
    </row>
    <row r="941" spans="1:13" ht="63.75" hidden="1" customHeight="1" x14ac:dyDescent="0.2">
      <c r="A941" s="56" t="s">
        <v>340</v>
      </c>
      <c r="B941" s="35" t="s">
        <v>373</v>
      </c>
      <c r="C941" s="56" t="s">
        <v>698</v>
      </c>
      <c r="D941" s="68">
        <v>0</v>
      </c>
      <c r="E941" s="65">
        <v>4880.9399999999996</v>
      </c>
      <c r="F941" s="65">
        <v>0</v>
      </c>
      <c r="G941" s="68">
        <v>25</v>
      </c>
      <c r="H941" s="65">
        <v>122023.5</v>
      </c>
      <c r="I941" s="5">
        <f>IF(D941-G941&gt;0,D941-G941,0)</f>
        <v>0</v>
      </c>
      <c r="J941" s="36">
        <f>I941*E941</f>
        <v>0</v>
      </c>
      <c r="K941" s="5">
        <f>IF(D941-G941&lt;0,G941-D941,0)</f>
        <v>25</v>
      </c>
      <c r="L941" s="36">
        <f>K941*E941</f>
        <v>122023.5</v>
      </c>
      <c r="M941" s="46"/>
    </row>
    <row r="942" spans="1:13" ht="63.75" hidden="1" customHeight="1" x14ac:dyDescent="0.2">
      <c r="B942" s="35" t="s">
        <v>33</v>
      </c>
    </row>
    <row r="943" spans="1:13" ht="63.75" hidden="1" customHeight="1" x14ac:dyDescent="0.2">
      <c r="B943" s="35" t="s">
        <v>542</v>
      </c>
    </row>
    <row r="944" spans="1:13" ht="12.75" hidden="1" customHeight="1" x14ac:dyDescent="0.2">
      <c r="B944" s="35" t="s">
        <v>627</v>
      </c>
    </row>
    <row r="945" spans="1:13" ht="63.75" hidden="1" customHeight="1" x14ac:dyDescent="0.2">
      <c r="A945" s="56" t="s">
        <v>217</v>
      </c>
      <c r="B945" s="35" t="s">
        <v>318</v>
      </c>
      <c r="C945" s="56" t="s">
        <v>698</v>
      </c>
      <c r="D945" s="68">
        <v>0</v>
      </c>
      <c r="E945" s="65">
        <v>73041.820000000007</v>
      </c>
      <c r="F945" s="65">
        <v>0</v>
      </c>
      <c r="G945" s="68">
        <v>1</v>
      </c>
      <c r="H945" s="65">
        <v>73041.820000000007</v>
      </c>
      <c r="I945" s="5">
        <f>IF(D945-G945&gt;0,D945-G945,0)</f>
        <v>0</v>
      </c>
      <c r="J945" s="36">
        <f>I945*E945</f>
        <v>0</v>
      </c>
      <c r="K945" s="5">
        <f>IF(D945-G945&lt;0,G945-D945,0)</f>
        <v>1</v>
      </c>
      <c r="L945" s="36">
        <f>K945*E945</f>
        <v>73041.820000000007</v>
      </c>
      <c r="M945" s="46"/>
    </row>
    <row r="946" spans="1:13" ht="32.25" hidden="1" customHeight="1" x14ac:dyDescent="0.2">
      <c r="B946" s="35" t="s">
        <v>411</v>
      </c>
    </row>
    <row r="947" spans="1:13" ht="63.75" hidden="1" customHeight="1" x14ac:dyDescent="0.2">
      <c r="A947" s="56" t="s">
        <v>759</v>
      </c>
      <c r="B947" s="35" t="s">
        <v>272</v>
      </c>
      <c r="C947" s="56" t="s">
        <v>698</v>
      </c>
      <c r="D947" s="68">
        <v>0</v>
      </c>
      <c r="E947" s="65">
        <v>6704.89</v>
      </c>
      <c r="F947" s="65">
        <v>0</v>
      </c>
      <c r="G947" s="68">
        <v>6</v>
      </c>
      <c r="H947" s="65">
        <v>40229.339999999997</v>
      </c>
      <c r="I947" s="5">
        <f>IF(D947-G947&gt;0,D947-G947,0)</f>
        <v>0</v>
      </c>
      <c r="J947" s="36">
        <f>I947*E947</f>
        <v>0</v>
      </c>
      <c r="K947" s="5">
        <f>IF(D947-G947&lt;0,G947-D947,0)</f>
        <v>6</v>
      </c>
      <c r="L947" s="36">
        <f>K947*E947</f>
        <v>40229.339999999997</v>
      </c>
      <c r="M947" s="46"/>
    </row>
    <row r="948" spans="1:13" ht="12.75" hidden="1" customHeight="1" x14ac:dyDescent="0.2"/>
    <row r="949" spans="1:13" ht="21.75" hidden="1" customHeight="1" x14ac:dyDescent="0.2">
      <c r="B949" s="35" t="s">
        <v>848</v>
      </c>
    </row>
    <row r="950" spans="1:13" ht="63.75" hidden="1" customHeight="1" x14ac:dyDescent="0.2">
      <c r="A950" s="56" t="s">
        <v>401</v>
      </c>
      <c r="B950" s="35" t="s">
        <v>926</v>
      </c>
      <c r="C950" s="56" t="s">
        <v>698</v>
      </c>
      <c r="D950" s="68">
        <v>0</v>
      </c>
      <c r="E950" s="65">
        <v>7821.85</v>
      </c>
      <c r="F950" s="65">
        <v>0</v>
      </c>
      <c r="G950" s="68">
        <v>1</v>
      </c>
      <c r="H950" s="65">
        <v>7821.85</v>
      </c>
      <c r="I950" s="5">
        <f>IF(D950-G950&gt;0,D950-G950,0)</f>
        <v>0</v>
      </c>
      <c r="J950" s="36">
        <f>I950*E950</f>
        <v>0</v>
      </c>
      <c r="K950" s="5">
        <f>IF(D950-G950&lt;0,G950-D950,0)</f>
        <v>1</v>
      </c>
      <c r="L950" s="36">
        <f>K950*E950</f>
        <v>7821.85</v>
      </c>
      <c r="M950" s="46"/>
    </row>
    <row r="951" spans="1:13" ht="32.25" hidden="1" customHeight="1" x14ac:dyDescent="0.2">
      <c r="B951" s="35" t="s">
        <v>147</v>
      </c>
    </row>
    <row r="952" spans="1:13" ht="53.25" hidden="1" customHeight="1" x14ac:dyDescent="0.2">
      <c r="A952" s="56" t="s">
        <v>102</v>
      </c>
      <c r="B952" s="35" t="s">
        <v>681</v>
      </c>
      <c r="C952" s="56" t="s">
        <v>698</v>
      </c>
      <c r="D952" s="68">
        <v>0</v>
      </c>
      <c r="E952" s="65">
        <v>2357.5700000000002</v>
      </c>
      <c r="F952" s="65">
        <v>0</v>
      </c>
      <c r="G952" s="68">
        <v>25</v>
      </c>
      <c r="H952" s="65">
        <v>58939.25</v>
      </c>
      <c r="I952" s="5">
        <f t="shared" ref="I952:I956" si="192">IF(D952-G952&gt;0,D952-G952,0)</f>
        <v>0</v>
      </c>
      <c r="J952" s="36">
        <f t="shared" ref="J952:J956" si="193">I952*E952</f>
        <v>0</v>
      </c>
      <c r="K952" s="5">
        <f t="shared" ref="K952:K956" si="194">IF(D952-G952&lt;0,G952-D952,0)</f>
        <v>25</v>
      </c>
      <c r="L952" s="36">
        <f t="shared" ref="L952:L956" si="195">K952*E952</f>
        <v>58939.25</v>
      </c>
      <c r="M952" s="46"/>
    </row>
    <row r="953" spans="1:13" ht="63.75" hidden="1" customHeight="1" x14ac:dyDescent="0.2">
      <c r="A953" s="56" t="s">
        <v>28</v>
      </c>
      <c r="B953" s="35" t="s">
        <v>586</v>
      </c>
      <c r="C953" s="56" t="s">
        <v>1049</v>
      </c>
      <c r="D953" s="68">
        <v>0</v>
      </c>
      <c r="E953" s="65">
        <v>30.37</v>
      </c>
      <c r="F953" s="65">
        <v>0</v>
      </c>
      <c r="G953" s="68">
        <v>1238.1500000000001</v>
      </c>
      <c r="H953" s="65">
        <v>37602.620000000003</v>
      </c>
      <c r="I953" s="5">
        <f t="shared" si="192"/>
        <v>0</v>
      </c>
      <c r="J953" s="36">
        <f t="shared" si="193"/>
        <v>0</v>
      </c>
      <c r="K953" s="5">
        <f t="shared" si="194"/>
        <v>1238.1500000000001</v>
      </c>
      <c r="L953" s="36">
        <f t="shared" si="195"/>
        <v>37602.620000000003</v>
      </c>
      <c r="M953" s="46"/>
    </row>
    <row r="954" spans="1:13" ht="53.25" hidden="1" customHeight="1" x14ac:dyDescent="0.2">
      <c r="A954" s="56" t="s">
        <v>851</v>
      </c>
      <c r="B954" s="35" t="s">
        <v>659</v>
      </c>
      <c r="C954" s="56" t="s">
        <v>1049</v>
      </c>
      <c r="D954" s="68">
        <v>0</v>
      </c>
      <c r="E954" s="65">
        <v>41.15</v>
      </c>
      <c r="F954" s="65">
        <v>0</v>
      </c>
      <c r="G954" s="68">
        <v>1605.57</v>
      </c>
      <c r="H954" s="65">
        <v>66069.210000000006</v>
      </c>
      <c r="I954" s="5">
        <f t="shared" si="192"/>
        <v>0</v>
      </c>
      <c r="J954" s="36">
        <f t="shared" si="193"/>
        <v>0</v>
      </c>
      <c r="K954" s="5">
        <f t="shared" si="194"/>
        <v>1605.57</v>
      </c>
      <c r="L954" s="36">
        <f t="shared" si="195"/>
        <v>66069.210000000006</v>
      </c>
      <c r="M954" s="46"/>
    </row>
    <row r="955" spans="1:13" ht="53.25" hidden="1" customHeight="1" x14ac:dyDescent="0.2">
      <c r="A955" s="56" t="s">
        <v>497</v>
      </c>
      <c r="B955" s="35" t="s">
        <v>725</v>
      </c>
      <c r="C955" s="56" t="s">
        <v>1049</v>
      </c>
      <c r="D955" s="68">
        <v>0</v>
      </c>
      <c r="E955" s="65">
        <v>80.34</v>
      </c>
      <c r="F955" s="65">
        <v>0</v>
      </c>
      <c r="G955" s="68">
        <v>1573.6</v>
      </c>
      <c r="H955" s="65">
        <v>126423.02</v>
      </c>
      <c r="I955" s="5">
        <f t="shared" si="192"/>
        <v>0</v>
      </c>
      <c r="J955" s="36">
        <f t="shared" si="193"/>
        <v>0</v>
      </c>
      <c r="K955" s="5">
        <f t="shared" si="194"/>
        <v>1573.6</v>
      </c>
      <c r="L955" s="36">
        <f t="shared" si="195"/>
        <v>126423.02</v>
      </c>
      <c r="M955" s="46"/>
    </row>
    <row r="956" spans="1:13" ht="63.75" hidden="1" customHeight="1" x14ac:dyDescent="0.2">
      <c r="A956" s="56" t="s">
        <v>266</v>
      </c>
      <c r="B956" s="35" t="s">
        <v>455</v>
      </c>
      <c r="C956" s="56" t="s">
        <v>698</v>
      </c>
      <c r="D956" s="68">
        <v>0</v>
      </c>
      <c r="E956" s="65">
        <v>4887.91</v>
      </c>
      <c r="F956" s="65">
        <v>0</v>
      </c>
      <c r="G956" s="68">
        <v>13</v>
      </c>
      <c r="H956" s="65">
        <v>63542.83</v>
      </c>
      <c r="I956" s="5">
        <f t="shared" si="192"/>
        <v>0</v>
      </c>
      <c r="J956" s="36">
        <f t="shared" si="193"/>
        <v>0</v>
      </c>
      <c r="K956" s="5">
        <f t="shared" si="194"/>
        <v>13</v>
      </c>
      <c r="L956" s="36">
        <f t="shared" si="195"/>
        <v>63542.83</v>
      </c>
      <c r="M956" s="46"/>
    </row>
    <row r="957" spans="1:13" ht="63.75" hidden="1" customHeight="1" x14ac:dyDescent="0.2">
      <c r="B957" s="35" t="s">
        <v>201</v>
      </c>
    </row>
    <row r="958" spans="1:13" ht="12.75" hidden="1" customHeight="1" x14ac:dyDescent="0.2">
      <c r="B958" s="35" t="s">
        <v>993</v>
      </c>
    </row>
    <row r="959" spans="1:13" ht="12.75" hidden="1" customHeight="1" x14ac:dyDescent="0.2"/>
    <row r="960" spans="1:13" ht="63.75" hidden="1" customHeight="1" x14ac:dyDescent="0.2">
      <c r="A960" s="56" t="s">
        <v>751</v>
      </c>
      <c r="B960" s="35" t="s">
        <v>377</v>
      </c>
      <c r="C960" s="56" t="s">
        <v>698</v>
      </c>
      <c r="D960" s="68">
        <v>0</v>
      </c>
      <c r="E960" s="65">
        <v>2324.96</v>
      </c>
      <c r="F960" s="65">
        <v>0</v>
      </c>
      <c r="G960" s="68">
        <v>8</v>
      </c>
      <c r="H960" s="65">
        <v>18599.68</v>
      </c>
      <c r="I960" s="5">
        <f t="shared" ref="I960:I961" si="196">IF(D960-G960&gt;0,D960-G960,0)</f>
        <v>0</v>
      </c>
      <c r="J960" s="36">
        <f t="shared" ref="J960:J961" si="197">I960*E960</f>
        <v>0</v>
      </c>
      <c r="K960" s="5">
        <f t="shared" ref="K960:K961" si="198">IF(D960-G960&lt;0,G960-D960,0)</f>
        <v>8</v>
      </c>
      <c r="L960" s="36">
        <f t="shared" ref="L960:L961" si="199">K960*E960</f>
        <v>18599.68</v>
      </c>
      <c r="M960" s="46"/>
    </row>
    <row r="961" spans="1:13" ht="63.75" hidden="1" customHeight="1" x14ac:dyDescent="0.2">
      <c r="A961" s="56" t="s">
        <v>967</v>
      </c>
      <c r="B961" s="35" t="s">
        <v>836</v>
      </c>
      <c r="C961" s="56" t="s">
        <v>698</v>
      </c>
      <c r="D961" s="68">
        <v>0</v>
      </c>
      <c r="E961" s="65">
        <v>4831.9799999999996</v>
      </c>
      <c r="F961" s="65">
        <v>0</v>
      </c>
      <c r="G961" s="68">
        <v>1</v>
      </c>
      <c r="H961" s="65">
        <v>4831.9799999999996</v>
      </c>
      <c r="I961" s="5">
        <f t="shared" si="196"/>
        <v>0</v>
      </c>
      <c r="J961" s="36">
        <f t="shared" si="197"/>
        <v>0</v>
      </c>
      <c r="K961" s="5">
        <f t="shared" si="198"/>
        <v>1</v>
      </c>
      <c r="L961" s="36">
        <f t="shared" si="199"/>
        <v>4831.9799999999996</v>
      </c>
      <c r="M961" s="46"/>
    </row>
    <row r="962" spans="1:13" ht="63.75" hidden="1" customHeight="1" x14ac:dyDescent="0.2">
      <c r="B962" s="35" t="s">
        <v>878</v>
      </c>
    </row>
    <row r="963" spans="1:13" ht="74.25" hidden="1" customHeight="1" x14ac:dyDescent="0.2">
      <c r="B963" s="35" t="s">
        <v>806</v>
      </c>
    </row>
    <row r="964" spans="1:13" ht="63.75" hidden="1" customHeight="1" x14ac:dyDescent="0.2">
      <c r="B964" s="35" t="s">
        <v>867</v>
      </c>
    </row>
    <row r="965" spans="1:13" ht="63.75" hidden="1" customHeight="1" x14ac:dyDescent="0.2">
      <c r="A965" s="56" t="s">
        <v>1058</v>
      </c>
      <c r="B965" s="35" t="s">
        <v>258</v>
      </c>
      <c r="C965" s="56" t="s">
        <v>1066</v>
      </c>
      <c r="D965" s="68">
        <v>0</v>
      </c>
      <c r="E965" s="65">
        <v>19510.099999999999</v>
      </c>
      <c r="F965" s="65">
        <v>0</v>
      </c>
      <c r="G965" s="68">
        <v>1</v>
      </c>
      <c r="H965" s="65">
        <v>19510.099999999999</v>
      </c>
      <c r="I965" s="5">
        <f>IF(D965-G965&gt;0,D965-G965,0)</f>
        <v>0</v>
      </c>
      <c r="J965" s="36">
        <f>I965*E965</f>
        <v>0</v>
      </c>
      <c r="K965" s="5">
        <f>IF(D965-G965&lt;0,G965-D965,0)</f>
        <v>1</v>
      </c>
      <c r="L965" s="36">
        <f>K965*E965</f>
        <v>19510.099999999999</v>
      </c>
      <c r="M965" s="46"/>
    </row>
    <row r="966" spans="1:13" ht="74.25" hidden="1" customHeight="1" x14ac:dyDescent="0.2">
      <c r="B966" s="35" t="s">
        <v>484</v>
      </c>
    </row>
    <row r="967" spans="1:13" ht="21.75" hidden="1" customHeight="1" x14ac:dyDescent="0.2">
      <c r="B967" s="35" t="s">
        <v>26</v>
      </c>
    </row>
    <row r="968" spans="1:13" ht="12.75" hidden="1" customHeight="1" x14ac:dyDescent="0.2"/>
    <row r="969" spans="1:13" ht="53.25" hidden="1" customHeight="1" x14ac:dyDescent="0.2">
      <c r="A969" s="56" t="s">
        <v>711</v>
      </c>
      <c r="B969" s="35" t="s">
        <v>947</v>
      </c>
      <c r="C969" s="56" t="s">
        <v>698</v>
      </c>
      <c r="D969" s="68">
        <v>0</v>
      </c>
      <c r="E969" s="65">
        <v>332.94</v>
      </c>
      <c r="F969" s="65">
        <v>0</v>
      </c>
      <c r="G969" s="68">
        <v>16</v>
      </c>
      <c r="H969" s="65">
        <v>5327.04</v>
      </c>
      <c r="I969" s="5">
        <f t="shared" ref="I969:I970" si="200">IF(D969-G969&gt;0,D969-G969,0)</f>
        <v>0</v>
      </c>
      <c r="J969" s="36">
        <f t="shared" ref="J969:J970" si="201">I969*E969</f>
        <v>0</v>
      </c>
      <c r="K969" s="5">
        <f t="shared" ref="K969:K970" si="202">IF(D969-G969&lt;0,G969-D969,0)</f>
        <v>16</v>
      </c>
      <c r="L969" s="36">
        <f t="shared" ref="L969:L970" si="203">K969*E969</f>
        <v>5327.04</v>
      </c>
      <c r="M969" s="46"/>
    </row>
    <row r="970" spans="1:13" ht="63.75" hidden="1" customHeight="1" x14ac:dyDescent="0.2">
      <c r="A970" s="56" t="s">
        <v>351</v>
      </c>
      <c r="B970" s="35" t="s">
        <v>923</v>
      </c>
      <c r="C970" s="56" t="s">
        <v>1049</v>
      </c>
      <c r="D970" s="68">
        <v>0</v>
      </c>
      <c r="E970" s="65">
        <v>108.64</v>
      </c>
      <c r="F970" s="65">
        <v>0</v>
      </c>
      <c r="G970" s="68">
        <v>394.58</v>
      </c>
      <c r="H970" s="65">
        <v>42867.17</v>
      </c>
      <c r="I970" s="5">
        <f t="shared" si="200"/>
        <v>0</v>
      </c>
      <c r="J970" s="36">
        <f t="shared" si="201"/>
        <v>0</v>
      </c>
      <c r="K970" s="5">
        <f t="shared" si="202"/>
        <v>394.58</v>
      </c>
      <c r="L970" s="36">
        <f t="shared" si="203"/>
        <v>42867.17</v>
      </c>
      <c r="M970" s="46"/>
    </row>
    <row r="971" spans="1:13" ht="21.75" hidden="1" customHeight="1" x14ac:dyDescent="0.2">
      <c r="B971" s="35" t="s">
        <v>727</v>
      </c>
    </row>
    <row r="972" spans="1:13" ht="53.25" hidden="1" customHeight="1" x14ac:dyDescent="0.2">
      <c r="A972" s="56" t="s">
        <v>701</v>
      </c>
      <c r="B972" s="35" t="s">
        <v>68</v>
      </c>
      <c r="C972" s="56" t="s">
        <v>698</v>
      </c>
      <c r="D972" s="68">
        <v>0</v>
      </c>
      <c r="E972" s="65">
        <v>2911.43</v>
      </c>
      <c r="F972" s="65">
        <v>0</v>
      </c>
      <c r="G972" s="68">
        <v>1</v>
      </c>
      <c r="H972" s="65">
        <v>2911.43</v>
      </c>
      <c r="I972" s="5">
        <f>IF(D972-G972&gt;0,D972-G972,0)</f>
        <v>0</v>
      </c>
      <c r="J972" s="36">
        <f>I972*E972</f>
        <v>0</v>
      </c>
      <c r="K972" s="5">
        <f>IF(D972-G972&lt;0,G972-D972,0)</f>
        <v>1</v>
      </c>
      <c r="L972" s="36">
        <f>K972*E972</f>
        <v>2911.43</v>
      </c>
      <c r="M972" s="46"/>
    </row>
    <row r="973" spans="1:13" ht="12.75" hidden="1" customHeight="1" x14ac:dyDescent="0.2">
      <c r="B973" s="62" t="s">
        <v>485</v>
      </c>
      <c r="F973" s="27">
        <v>764682.32</v>
      </c>
      <c r="H973" s="27">
        <v>862246.57</v>
      </c>
    </row>
    <row r="974" spans="1:13" ht="12.75" hidden="1" customHeight="1" x14ac:dyDescent="0.2">
      <c r="B974" s="62" t="s">
        <v>353</v>
      </c>
    </row>
    <row r="975" spans="1:13" ht="32.25" hidden="1" customHeight="1" x14ac:dyDescent="0.2">
      <c r="A975" s="56" t="s">
        <v>875</v>
      </c>
      <c r="B975" s="35" t="s">
        <v>991</v>
      </c>
      <c r="C975" s="56" t="s">
        <v>1038</v>
      </c>
      <c r="D975" s="68">
        <v>0</v>
      </c>
      <c r="E975" s="65">
        <v>8.4700000000000006</v>
      </c>
      <c r="F975" s="65">
        <v>0</v>
      </c>
      <c r="G975" s="68">
        <v>320.93</v>
      </c>
      <c r="H975" s="65">
        <v>2718.28</v>
      </c>
      <c r="I975" s="5">
        <f t="shared" ref="I975:I976" si="204">IF(D975-G975&gt;0,D975-G975,0)</f>
        <v>0</v>
      </c>
      <c r="J975" s="36">
        <f t="shared" ref="J975:J976" si="205">I975*E975</f>
        <v>0</v>
      </c>
      <c r="K975" s="5">
        <f t="shared" ref="K975:K976" si="206">IF(D975-G975&lt;0,G975-D975,0)</f>
        <v>320.93</v>
      </c>
      <c r="L975" s="36">
        <f t="shared" ref="L975:L976" si="207">K975*E975</f>
        <v>2718.28</v>
      </c>
      <c r="M975" s="46"/>
    </row>
    <row r="976" spans="1:13" ht="63.75" hidden="1" customHeight="1" x14ac:dyDescent="0.2">
      <c r="A976" s="56" t="s">
        <v>911</v>
      </c>
      <c r="B976" s="35" t="s">
        <v>506</v>
      </c>
      <c r="C976" s="56" t="s">
        <v>679</v>
      </c>
      <c r="D976" s="68">
        <v>0</v>
      </c>
      <c r="E976" s="65">
        <v>101.48</v>
      </c>
      <c r="F976" s="65">
        <v>0</v>
      </c>
      <c r="G976" s="68">
        <v>224.65</v>
      </c>
      <c r="H976" s="65">
        <v>22797.48</v>
      </c>
      <c r="I976" s="5">
        <f t="shared" si="204"/>
        <v>0</v>
      </c>
      <c r="J976" s="36">
        <f t="shared" si="205"/>
        <v>0</v>
      </c>
      <c r="K976" s="5">
        <f t="shared" si="206"/>
        <v>224.65</v>
      </c>
      <c r="L976" s="36">
        <f t="shared" si="207"/>
        <v>22797.48</v>
      </c>
      <c r="M976" s="46"/>
    </row>
    <row r="977" spans="1:13" ht="12.75" hidden="1" customHeight="1" x14ac:dyDescent="0.2">
      <c r="B977" s="35" t="s">
        <v>133</v>
      </c>
    </row>
    <row r="978" spans="1:13" ht="74.25" hidden="1" customHeight="1" x14ac:dyDescent="0.2">
      <c r="A978" s="56" t="s">
        <v>935</v>
      </c>
      <c r="B978" s="35" t="s">
        <v>11</v>
      </c>
      <c r="C978" s="56" t="s">
        <v>679</v>
      </c>
      <c r="D978" s="68">
        <v>0</v>
      </c>
      <c r="E978" s="65">
        <v>61.84</v>
      </c>
      <c r="F978" s="65">
        <v>0</v>
      </c>
      <c r="G978" s="68">
        <v>215.2</v>
      </c>
      <c r="H978" s="65">
        <v>13307.97</v>
      </c>
      <c r="I978" s="5">
        <f>IF(D978-G978&gt;0,D978-G978,0)</f>
        <v>0</v>
      </c>
      <c r="J978" s="36">
        <f>I978*E978</f>
        <v>0</v>
      </c>
      <c r="K978" s="5">
        <f>IF(D978-G978&lt;0,G978-D978,0)</f>
        <v>215.2</v>
      </c>
      <c r="L978" s="36">
        <f>K978*E978</f>
        <v>13307.97</v>
      </c>
      <c r="M978" s="46"/>
    </row>
    <row r="979" spans="1:13" ht="63.75" hidden="1" customHeight="1" x14ac:dyDescent="0.2">
      <c r="B979" s="35" t="s">
        <v>637</v>
      </c>
    </row>
    <row r="980" spans="1:13" ht="12.75" hidden="1" customHeight="1" x14ac:dyDescent="0.2">
      <c r="B980" s="62" t="s">
        <v>772</v>
      </c>
      <c r="F980" s="27">
        <v>0</v>
      </c>
      <c r="H980" s="27">
        <v>38823.730000000003</v>
      </c>
    </row>
    <row r="981" spans="1:13" ht="12.75" hidden="1" customHeight="1" x14ac:dyDescent="0.2">
      <c r="B981" s="62" t="s">
        <v>693</v>
      </c>
    </row>
    <row r="982" spans="1:13" ht="12.75" hidden="1" customHeight="1" x14ac:dyDescent="0.2">
      <c r="F982" s="27">
        <v>8911473.5299999993</v>
      </c>
      <c r="H982" s="27">
        <v>1507164.41</v>
      </c>
    </row>
    <row r="983" spans="1:13" ht="12.75" hidden="1" customHeight="1" x14ac:dyDescent="0.2">
      <c r="B983" s="62" t="s">
        <v>310</v>
      </c>
    </row>
    <row r="984" spans="1:13" ht="12.75" hidden="1" customHeight="1" x14ac:dyDescent="0.2">
      <c r="B984" s="62" t="s">
        <v>234</v>
      </c>
    </row>
    <row r="985" spans="1:13" ht="12.75" hidden="1" customHeight="1" x14ac:dyDescent="0.2">
      <c r="B985" s="62" t="s">
        <v>433</v>
      </c>
      <c r="F985" s="27">
        <v>68275.350000000006</v>
      </c>
      <c r="H985" s="27">
        <v>0</v>
      </c>
    </row>
    <row r="986" spans="1:13" ht="12.75" hidden="1" customHeight="1" x14ac:dyDescent="0.2">
      <c r="B986" s="62" t="s">
        <v>653</v>
      </c>
    </row>
    <row r="987" spans="1:13" ht="63.75" hidden="1" customHeight="1" x14ac:dyDescent="0.2">
      <c r="A987" s="56" t="s">
        <v>802</v>
      </c>
      <c r="B987" s="35" t="s">
        <v>837</v>
      </c>
      <c r="C987" s="56" t="s">
        <v>1049</v>
      </c>
      <c r="D987" s="68">
        <v>12</v>
      </c>
      <c r="E987" s="65">
        <v>2684.7</v>
      </c>
      <c r="F987" s="65">
        <v>32216.400000000001</v>
      </c>
      <c r="G987" s="68">
        <v>12</v>
      </c>
      <c r="H987" s="65">
        <v>32216.400000000001</v>
      </c>
      <c r="I987" s="5">
        <f>IF(D987-G987&gt;0,D987-G987,0)</f>
        <v>0</v>
      </c>
      <c r="J987" s="36">
        <f>I987*E987</f>
        <v>0</v>
      </c>
      <c r="K987" s="5">
        <f>IF(D987-G987&lt;0,G987-D987,0)</f>
        <v>0</v>
      </c>
      <c r="L987" s="36">
        <f>K987*E987</f>
        <v>0</v>
      </c>
      <c r="M987" s="46"/>
    </row>
    <row r="988" spans="1:13" ht="21.75" hidden="1" customHeight="1" x14ac:dyDescent="0.2">
      <c r="B988" s="35" t="s">
        <v>904</v>
      </c>
    </row>
    <row r="989" spans="1:13" ht="12.75" hidden="1" customHeight="1" x14ac:dyDescent="0.2">
      <c r="B989" s="62" t="s">
        <v>555</v>
      </c>
      <c r="F989" s="27">
        <v>32216.400000000001</v>
      </c>
      <c r="H989" s="27">
        <v>32216.400000000001</v>
      </c>
    </row>
    <row r="990" spans="1:13" ht="12.75" hidden="1" customHeight="1" x14ac:dyDescent="0.2">
      <c r="B990" s="62" t="s">
        <v>660</v>
      </c>
      <c r="F990" s="27">
        <v>100491.75</v>
      </c>
      <c r="H990" s="27">
        <v>32216.400000000001</v>
      </c>
    </row>
    <row r="991" spans="1:13" ht="12.75" hidden="1" customHeight="1" x14ac:dyDescent="0.2">
      <c r="B991" s="62" t="s">
        <v>548</v>
      </c>
      <c r="F991" s="27">
        <v>9730956.0099999998</v>
      </c>
      <c r="H991" s="27">
        <v>2609807.7200000002</v>
      </c>
    </row>
    <row r="992" spans="1:13" ht="12.75" hidden="1" customHeight="1" x14ac:dyDescent="0.2">
      <c r="B992" s="62" t="s">
        <v>325</v>
      </c>
      <c r="F992" s="27">
        <v>11335748.4</v>
      </c>
      <c r="H992" s="27">
        <v>40160835.810000002</v>
      </c>
      <c r="J992" s="21">
        <f>SUM(J26:J988)</f>
        <v>3494291.39</v>
      </c>
      <c r="K992" s="69"/>
      <c r="L992" s="21">
        <f>SUM(L26:L988)</f>
        <v>32319378.82</v>
      </c>
    </row>
    <row r="993" spans="5:8" ht="12.75" customHeight="1" x14ac:dyDescent="0.2">
      <c r="E993" s="81"/>
      <c r="F993" s="81"/>
      <c r="G993" s="81"/>
      <c r="H993" s="81"/>
    </row>
    <row r="994" spans="5:8" ht="12.75" customHeight="1" x14ac:dyDescent="0.2">
      <c r="E994" s="81"/>
      <c r="F994" s="81"/>
      <c r="G994" s="81"/>
      <c r="H994" s="81"/>
    </row>
  </sheetData>
  <mergeCells count="2">
    <mergeCell ref="A5:L5"/>
    <mergeCell ref="B7:E10"/>
  </mergeCells>
  <printOptions horizontalCentered="1"/>
  <pageMargins left="0.23622047244094491" right="0.23622047244094491" top="0.47244094488188981" bottom="0.70866141732283472" header="0.31496062992125984" footer="0.27559055118110237"/>
  <pageSetup scale="84" orientation="landscape" horizontalDpi="300" verticalDpi="300" r:id="rId1"/>
  <headerFooter>
    <oddHeader>&amp;R&amp;8Página &amp;P de &amp;N</oddHeader>
    <oddFooter>&amp;L&amp;8ELABORÓ
ING. NECTAR MONTESINOS ALVARADO
ZOQUE CONSTRUCIONES, S.A. DE C.V.&amp;C&amp;8AUTORIZÓ
ING. WELMAR MELGAR DIAZ
SUPERVISOR DE OBRA DELEGACION II ALTOS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29"/>
  <sheetViews>
    <sheetView showGridLines="0" showZeros="0" topLeftCell="A6" zoomScaleNormal="100" workbookViewId="0">
      <selection activeCell="A29" sqref="A29"/>
    </sheetView>
  </sheetViews>
  <sheetFormatPr baseColWidth="10" defaultColWidth="9.140625" defaultRowHeight="12.75" customHeight="1" x14ac:dyDescent="0.2"/>
  <cols>
    <col min="1" max="1" width="11.140625" style="125" customWidth="1"/>
    <col min="2" max="2" width="43.5703125" style="125" customWidth="1"/>
    <col min="3" max="3" width="9.85546875" style="125" customWidth="1"/>
    <col min="4" max="4" width="14" style="125" customWidth="1"/>
    <col min="5" max="5" width="11.42578125" style="125" customWidth="1"/>
    <col min="6" max="6" width="10.7109375" style="125" customWidth="1"/>
    <col min="7" max="7" width="14.140625" style="125" customWidth="1"/>
    <col min="8" max="8" width="10" style="125" customWidth="1"/>
    <col min="9" max="9" width="9.85546875" style="125" customWidth="1"/>
    <col min="10" max="10" width="13.7109375" style="125" customWidth="1"/>
    <col min="11" max="28" width="9.140625" style="125" customWidth="1"/>
    <col min="29" max="29" width="10.140625" style="125" customWidth="1"/>
    <col min="30" max="31" width="9.140625" style="125" hidden="1" customWidth="1"/>
    <col min="32" max="33" width="9.5703125" style="125" bestFit="1" customWidth="1"/>
    <col min="34" max="34" width="10.42578125" style="125" bestFit="1" customWidth="1"/>
    <col min="35" max="35" width="8.7109375" style="125" bestFit="1" customWidth="1"/>
    <col min="36" max="36" width="11.7109375" style="125" bestFit="1" customWidth="1"/>
    <col min="37" max="43" width="10.85546875" style="125" hidden="1" customWidth="1"/>
    <col min="44" max="44" width="9.7109375" style="125" hidden="1" customWidth="1"/>
    <col min="45" max="45" width="10.85546875" style="125" hidden="1" customWidth="1"/>
    <col min="46" max="47" width="9.7109375" style="125" hidden="1" customWidth="1"/>
    <col min="48" max="48" width="9.140625" style="125" hidden="1" customWidth="1"/>
    <col min="49" max="49" width="10.7109375" style="125" hidden="1" customWidth="1"/>
    <col min="50" max="50" width="9.140625" style="125" hidden="1" customWidth="1"/>
    <col min="51" max="52" width="9.7109375" style="125" hidden="1" customWidth="1"/>
    <col min="53" max="53" width="10.85546875" style="125" hidden="1" customWidth="1"/>
    <col min="54" max="54" width="10.7109375" style="125" hidden="1" customWidth="1"/>
    <col min="55" max="59" width="9.7109375" style="125" hidden="1" customWidth="1"/>
    <col min="60" max="60" width="10.42578125" style="125" hidden="1" customWidth="1"/>
    <col min="61" max="62" width="9.7109375" style="125" hidden="1" customWidth="1"/>
    <col min="63" max="63" width="9.140625" style="125" hidden="1" customWidth="1"/>
    <col min="64" max="64" width="11.5703125" style="125" hidden="1" customWidth="1"/>
    <col min="65" max="66" width="9.140625" style="125" hidden="1" customWidth="1"/>
    <col min="67" max="67" width="9.140625" style="125"/>
    <col min="68" max="68" width="11.7109375" style="125" bestFit="1" customWidth="1"/>
    <col min="69" max="16384" width="9.140625" style="125"/>
  </cols>
  <sheetData>
    <row r="1" spans="1:10" ht="6" customHeight="1" x14ac:dyDescent="0.2">
      <c r="A1" s="125" t="s">
        <v>869</v>
      </c>
    </row>
    <row r="2" spans="1:10" ht="12.75" customHeight="1" x14ac:dyDescent="0.2">
      <c r="A2" s="121" t="s">
        <v>1088</v>
      </c>
      <c r="B2" s="121"/>
      <c r="C2" s="121"/>
      <c r="D2" s="121"/>
      <c r="E2" s="121"/>
      <c r="F2" s="121"/>
      <c r="G2" s="121"/>
      <c r="H2" s="122"/>
      <c r="I2" s="123"/>
      <c r="J2" s="124"/>
    </row>
    <row r="3" spans="1:10" ht="12.75" customHeight="1" x14ac:dyDescent="0.2">
      <c r="A3" s="126"/>
      <c r="B3" s="126"/>
      <c r="C3" s="126"/>
      <c r="D3" s="126"/>
      <c r="E3" s="126"/>
      <c r="F3" s="126"/>
      <c r="G3" s="126"/>
      <c r="H3" s="122"/>
      <c r="I3" s="123"/>
      <c r="J3" s="124"/>
    </row>
    <row r="4" spans="1:10" ht="12.75" customHeight="1" x14ac:dyDescent="0.2">
      <c r="A4" s="126"/>
      <c r="B4" s="126"/>
      <c r="C4" s="126"/>
      <c r="D4" s="126"/>
      <c r="E4" s="126"/>
      <c r="F4" s="126"/>
      <c r="G4" s="126"/>
      <c r="H4" s="122"/>
      <c r="I4" s="123"/>
      <c r="J4" s="124"/>
    </row>
    <row r="5" spans="1:10" ht="12.75" customHeight="1" x14ac:dyDescent="0.2">
      <c r="A5" s="127" t="s">
        <v>1089</v>
      </c>
      <c r="B5" s="128"/>
      <c r="C5" s="128"/>
      <c r="D5" s="128"/>
      <c r="E5" s="128"/>
      <c r="F5" s="128"/>
      <c r="G5" s="128"/>
      <c r="H5" s="122"/>
      <c r="I5" s="123"/>
      <c r="J5" s="124"/>
    </row>
    <row r="6" spans="1:10" ht="6.75" customHeight="1" thickBot="1" x14ac:dyDescent="0.25">
      <c r="A6" s="129"/>
      <c r="B6" s="130"/>
      <c r="C6" s="131"/>
      <c r="D6" s="122"/>
      <c r="E6" s="131"/>
      <c r="F6" s="131"/>
      <c r="G6" s="131"/>
      <c r="H6" s="122"/>
      <c r="I6" s="123"/>
      <c r="J6" s="124"/>
    </row>
    <row r="7" spans="1:10" ht="12.75" customHeight="1" thickTop="1" x14ac:dyDescent="0.2">
      <c r="A7" s="132"/>
      <c r="B7" s="133" t="s">
        <v>1090</v>
      </c>
      <c r="C7" s="134"/>
      <c r="D7" s="135"/>
      <c r="E7" s="136" t="s">
        <v>1091</v>
      </c>
      <c r="F7" s="208" t="s">
        <v>868</v>
      </c>
      <c r="G7" s="137"/>
      <c r="H7" s="138"/>
      <c r="I7" s="139"/>
      <c r="J7" s="199"/>
    </row>
    <row r="8" spans="1:10" ht="12.75" customHeight="1" x14ac:dyDescent="0.2">
      <c r="A8" s="140"/>
      <c r="B8" s="141"/>
      <c r="C8" s="122"/>
      <c r="D8" s="142"/>
      <c r="E8" s="200" t="s">
        <v>1092</v>
      </c>
      <c r="F8" s="218" t="str">
        <f>nombredelaobra</f>
        <v>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v>
      </c>
      <c r="G8" s="218"/>
      <c r="H8" s="218"/>
      <c r="I8" s="218"/>
      <c r="J8" s="219"/>
    </row>
    <row r="9" spans="1:10" ht="12.75" customHeight="1" x14ac:dyDescent="0.2">
      <c r="A9" s="140"/>
      <c r="B9" s="123"/>
      <c r="C9" s="123"/>
      <c r="D9" s="142"/>
      <c r="E9" s="202"/>
      <c r="F9" s="220"/>
      <c r="G9" s="220"/>
      <c r="H9" s="220"/>
      <c r="I9" s="220"/>
      <c r="J9" s="221"/>
    </row>
    <row r="10" spans="1:10" ht="12.75" customHeight="1" x14ac:dyDescent="0.2">
      <c r="A10" s="140"/>
      <c r="B10" s="145" t="s">
        <v>1093</v>
      </c>
      <c r="C10" s="146" t="s">
        <v>645</v>
      </c>
      <c r="D10" s="142"/>
      <c r="E10" s="202"/>
      <c r="F10" s="220"/>
      <c r="G10" s="220"/>
      <c r="H10" s="220"/>
      <c r="I10" s="220"/>
      <c r="J10" s="221"/>
    </row>
    <row r="11" spans="1:10" ht="12.75" customHeight="1" x14ac:dyDescent="0.2">
      <c r="A11" s="140"/>
      <c r="B11" s="145"/>
      <c r="C11" s="123"/>
      <c r="D11" s="142"/>
      <c r="F11" s="222"/>
      <c r="G11" s="222"/>
      <c r="H11" s="222"/>
      <c r="I11" s="222"/>
      <c r="J11" s="223"/>
    </row>
    <row r="12" spans="1:10" ht="12.75" customHeight="1" x14ac:dyDescent="0.2">
      <c r="A12" s="140"/>
      <c r="B12" s="145"/>
      <c r="C12" s="149"/>
      <c r="D12" s="142"/>
      <c r="E12" s="203" t="s">
        <v>1094</v>
      </c>
      <c r="F12" s="147" t="str">
        <f>ciudaddelaobra</f>
        <v>México</v>
      </c>
      <c r="G12" s="148"/>
      <c r="H12" s="143"/>
      <c r="I12" s="144"/>
      <c r="J12" s="201"/>
    </row>
    <row r="13" spans="1:10" ht="12.75" customHeight="1" x14ac:dyDescent="0.2">
      <c r="A13" s="150"/>
      <c r="B13" s="145" t="s">
        <v>1096</v>
      </c>
      <c r="C13" s="151" t="s">
        <v>437</v>
      </c>
      <c r="D13" s="142"/>
      <c r="E13" s="203" t="s">
        <v>1095</v>
      </c>
      <c r="F13" s="147" t="str">
        <f>estadodelaobra</f>
        <v>Distrito Federal</v>
      </c>
      <c r="G13" s="148"/>
      <c r="H13" s="143"/>
      <c r="I13" s="144"/>
      <c r="J13" s="201"/>
    </row>
    <row r="14" spans="1:10" ht="12.75" customHeight="1" x14ac:dyDescent="0.2">
      <c r="A14" s="150"/>
      <c r="B14" s="145" t="s">
        <v>1097</v>
      </c>
      <c r="C14" s="151" t="s">
        <v>459</v>
      </c>
      <c r="D14" s="142"/>
      <c r="E14" s="204" t="s">
        <v>367</v>
      </c>
      <c r="F14" s="152" t="s">
        <v>472</v>
      </c>
      <c r="G14" s="153"/>
      <c r="H14" s="154"/>
      <c r="I14" s="155"/>
      <c r="J14" s="205"/>
    </row>
    <row r="15" spans="1:10" ht="12.75" customHeight="1" x14ac:dyDescent="0.2">
      <c r="A15" s="150"/>
      <c r="B15" s="145"/>
      <c r="C15" s="156"/>
      <c r="D15" s="142"/>
      <c r="E15" s="206" t="s">
        <v>1098</v>
      </c>
      <c r="F15" s="209" t="s">
        <v>1086</v>
      </c>
      <c r="G15" s="158"/>
      <c r="H15" s="159" t="s">
        <v>1099</v>
      </c>
      <c r="I15" s="215" t="s">
        <v>1087</v>
      </c>
      <c r="J15" s="216"/>
    </row>
    <row r="16" spans="1:10" ht="12.75" customHeight="1" x14ac:dyDescent="0.2">
      <c r="A16" s="150"/>
      <c r="B16" s="145" t="s">
        <v>1100</v>
      </c>
      <c r="C16" s="151">
        <v>40303</v>
      </c>
      <c r="D16" s="142"/>
      <c r="E16" s="206"/>
      <c r="F16" s="157"/>
      <c r="G16" s="158"/>
      <c r="H16" s="159"/>
      <c r="I16" s="217"/>
      <c r="J16" s="216"/>
    </row>
    <row r="17" spans="1:79" ht="12.75" customHeight="1" x14ac:dyDescent="0.2">
      <c r="A17" s="150"/>
      <c r="B17" s="145"/>
      <c r="C17" s="160"/>
      <c r="D17" s="142"/>
      <c r="E17" s="206" t="s">
        <v>1101</v>
      </c>
      <c r="F17" s="154" t="str">
        <f>direcciondelaobra</f>
        <v>Tramo de Barranca del Muerto a Tlahuac.</v>
      </c>
      <c r="G17" s="153"/>
      <c r="H17" s="154"/>
      <c r="I17" s="155"/>
      <c r="J17" s="205"/>
    </row>
    <row r="18" spans="1:79" ht="12.75" customHeight="1" thickBot="1" x14ac:dyDescent="0.25">
      <c r="A18" s="161"/>
      <c r="B18" s="162"/>
      <c r="C18" s="162"/>
      <c r="D18" s="163"/>
      <c r="E18" s="164"/>
      <c r="F18" s="165"/>
      <c r="G18" s="166"/>
      <c r="H18" s="167"/>
      <c r="I18" s="168"/>
      <c r="J18" s="207"/>
    </row>
    <row r="19" spans="1:79" ht="12.75" customHeight="1" thickTop="1" thickBot="1" x14ac:dyDescent="0.25"/>
    <row r="20" spans="1:79" ht="12.75" customHeight="1" thickTop="1" x14ac:dyDescent="0.2">
      <c r="A20" s="169"/>
      <c r="B20" s="170"/>
      <c r="C20" s="171"/>
      <c r="D20" s="177" t="s">
        <v>1102</v>
      </c>
      <c r="E20" s="182" t="s">
        <v>1102</v>
      </c>
      <c r="F20" s="182" t="s">
        <v>1103</v>
      </c>
      <c r="G20" s="182" t="s">
        <v>1104</v>
      </c>
      <c r="H20" s="183" t="s">
        <v>841</v>
      </c>
      <c r="I20" s="184"/>
      <c r="J20" s="191" t="s">
        <v>1113</v>
      </c>
      <c r="K20" s="181"/>
      <c r="L20" s="181"/>
      <c r="M20" s="181"/>
      <c r="N20" s="181"/>
      <c r="O20" s="181"/>
      <c r="P20" s="181"/>
      <c r="Q20" s="181"/>
      <c r="R20" s="181"/>
      <c r="S20" s="181"/>
      <c r="T20" s="181"/>
      <c r="U20" s="181"/>
      <c r="V20" s="181"/>
      <c r="W20" s="181"/>
      <c r="X20" s="181"/>
      <c r="Y20" s="181"/>
      <c r="Z20" s="181"/>
      <c r="AA20" s="181"/>
      <c r="AB20" s="181"/>
      <c r="AC20" s="181"/>
      <c r="AD20" s="181"/>
      <c r="AE20" s="181"/>
      <c r="AF20" s="186"/>
      <c r="AG20" s="186"/>
      <c r="AH20" s="187"/>
      <c r="AI20" s="188"/>
      <c r="AJ20" s="174"/>
      <c r="AK20" s="180"/>
      <c r="AL20" s="180"/>
      <c r="AM20" s="180"/>
      <c r="AN20" s="189"/>
      <c r="AO20" s="179"/>
      <c r="AP20" s="179"/>
      <c r="AQ20" s="181"/>
      <c r="AR20" s="181"/>
      <c r="AS20" s="181"/>
      <c r="AT20" s="181"/>
      <c r="AU20" s="181"/>
      <c r="AV20" s="181"/>
      <c r="AW20" s="181"/>
      <c r="AX20" s="181"/>
      <c r="AY20" s="181"/>
      <c r="AZ20" s="181"/>
      <c r="BA20" s="181"/>
      <c r="BB20" s="181"/>
      <c r="BC20" s="181"/>
      <c r="BD20" s="181"/>
      <c r="BE20" s="181"/>
      <c r="BF20" s="181"/>
      <c r="BG20" s="181"/>
      <c r="BH20" s="181"/>
      <c r="BI20" s="181"/>
      <c r="BJ20" s="181"/>
      <c r="BK20" s="181"/>
      <c r="BL20" s="181"/>
      <c r="BM20" s="181"/>
      <c r="BN20" s="181"/>
      <c r="BO20" s="181"/>
      <c r="BP20" s="190"/>
      <c r="BQ20" s="190"/>
      <c r="BR20" s="190"/>
      <c r="BS20" s="190"/>
      <c r="BT20" s="190"/>
      <c r="BU20" s="190"/>
      <c r="BV20" s="190"/>
      <c r="BW20" s="190"/>
      <c r="BX20" s="190"/>
      <c r="BY20" s="190"/>
      <c r="BZ20" s="190"/>
      <c r="CA20" s="190"/>
    </row>
    <row r="21" spans="1:79" ht="12.75" customHeight="1" thickBot="1" x14ac:dyDescent="0.25">
      <c r="A21" s="172" t="s">
        <v>1105</v>
      </c>
      <c r="B21" s="173" t="s">
        <v>1106</v>
      </c>
      <c r="C21" s="173" t="s">
        <v>1107</v>
      </c>
      <c r="D21" s="178" t="s">
        <v>1108</v>
      </c>
      <c r="E21" s="173" t="s">
        <v>1111</v>
      </c>
      <c r="F21" s="173"/>
      <c r="G21" s="173"/>
      <c r="H21" s="185" t="s">
        <v>1109</v>
      </c>
      <c r="I21" s="185" t="s">
        <v>1110</v>
      </c>
      <c r="J21" s="173"/>
      <c r="K21" s="174"/>
      <c r="L21" s="174"/>
      <c r="M21" s="174"/>
      <c r="N21" s="174"/>
      <c r="O21" s="174"/>
      <c r="P21" s="174"/>
      <c r="Q21" s="174"/>
      <c r="R21" s="174"/>
      <c r="S21" s="174"/>
      <c r="T21" s="174"/>
      <c r="U21" s="174"/>
      <c r="V21" s="174"/>
      <c r="W21" s="174"/>
      <c r="X21" s="174"/>
      <c r="Y21" s="174"/>
      <c r="Z21" s="174"/>
      <c r="AA21" s="174"/>
      <c r="AB21" s="174"/>
      <c r="AC21" s="175"/>
      <c r="AD21" s="174"/>
      <c r="AE21" s="174"/>
      <c r="AF21" s="174"/>
      <c r="AG21" s="174"/>
      <c r="AH21" s="174"/>
      <c r="AI21" s="176"/>
      <c r="AJ21" s="174"/>
      <c r="AK21" s="174"/>
      <c r="AL21" s="174"/>
      <c r="AM21" s="174"/>
      <c r="AN21" s="174"/>
      <c r="AO21" s="174"/>
      <c r="AP21" s="174"/>
      <c r="AQ21" s="174"/>
      <c r="AR21" s="174"/>
      <c r="AS21" s="174"/>
      <c r="AT21" s="174"/>
      <c r="AU21" s="174"/>
      <c r="AV21" s="174"/>
      <c r="AW21" s="174"/>
      <c r="AX21" s="174"/>
      <c r="AY21" s="174"/>
      <c r="AZ21" s="174"/>
      <c r="BA21" s="174"/>
      <c r="BB21" s="174"/>
      <c r="BC21" s="174"/>
      <c r="BD21" s="174"/>
      <c r="BE21" s="174"/>
      <c r="BF21" s="174"/>
      <c r="BG21" s="174"/>
      <c r="BH21" s="174"/>
      <c r="BI21" s="174"/>
      <c r="BJ21" s="174"/>
      <c r="BK21" s="174"/>
      <c r="BL21" s="174"/>
      <c r="BM21" s="174"/>
      <c r="BN21" s="174"/>
      <c r="BO21" s="181"/>
      <c r="BP21" s="190"/>
      <c r="BQ21" s="190"/>
      <c r="BR21" s="190"/>
      <c r="BS21" s="190"/>
      <c r="BT21" s="190"/>
      <c r="BU21" s="190"/>
      <c r="BV21" s="190"/>
      <c r="BW21" s="190"/>
      <c r="BX21" s="190"/>
      <c r="BY21" s="190"/>
      <c r="BZ21" s="190"/>
      <c r="CA21" s="190"/>
    </row>
    <row r="22" spans="1:79" ht="12.75" customHeight="1" thickTop="1" x14ac:dyDescent="0.2">
      <c r="A22" s="83" t="s">
        <v>1060</v>
      </c>
      <c r="B22" s="1"/>
      <c r="C22" s="1"/>
      <c r="D22" s="1"/>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175"/>
      <c r="AD22" s="174"/>
      <c r="AE22" s="174"/>
      <c r="AF22" s="174"/>
      <c r="AG22" s="174"/>
      <c r="AH22" s="174"/>
      <c r="AI22" s="176"/>
      <c r="AJ22" s="174"/>
      <c r="AK22" s="174"/>
      <c r="AL22" s="174"/>
      <c r="AM22" s="174"/>
      <c r="AN22" s="174"/>
      <c r="AO22" s="174"/>
      <c r="AP22" s="174"/>
      <c r="AQ22" s="174"/>
      <c r="AR22" s="174"/>
      <c r="AS22" s="174"/>
      <c r="AT22" s="174"/>
      <c r="AU22" s="174"/>
      <c r="AV22" s="174"/>
      <c r="AW22" s="174"/>
      <c r="AX22" s="174"/>
      <c r="AY22" s="174"/>
      <c r="AZ22" s="174"/>
      <c r="BA22" s="174"/>
      <c r="BB22" s="174"/>
      <c r="BC22" s="174"/>
      <c r="BD22" s="174"/>
      <c r="BE22" s="174"/>
      <c r="BF22" s="174"/>
      <c r="BG22" s="174"/>
      <c r="BH22" s="174"/>
      <c r="BI22" s="174"/>
      <c r="BJ22" s="174"/>
      <c r="BK22" s="174"/>
      <c r="BL22" s="174"/>
      <c r="BM22" s="174"/>
      <c r="BN22" s="174"/>
      <c r="BO22" s="131"/>
    </row>
    <row r="23" spans="1:79" ht="12.75" customHeight="1" x14ac:dyDescent="0.2">
      <c r="A23" s="94" t="s">
        <v>30</v>
      </c>
      <c r="B23" s="87" t="s">
        <v>254</v>
      </c>
      <c r="C23" s="71" t="s">
        <v>442</v>
      </c>
      <c r="D23" s="60" t="s">
        <v>211</v>
      </c>
      <c r="E23" s="60" t="s">
        <v>37</v>
      </c>
      <c r="F23" s="65" t="s">
        <v>423</v>
      </c>
      <c r="G23" s="65" t="s">
        <v>1084</v>
      </c>
      <c r="H23" s="60" t="e">
        <f>IF(ROUND(D23-E23,decimalesredondeo)&gt;0,ROUND(D23-E23,decimalesredondeo),0)</f>
        <v>#VALUE!</v>
      </c>
      <c r="I23" s="60" t="e">
        <f>IF(ROUND(D23-E23,decimalesredondeo)&lt;0,ROUND(D23-E23,decimalesredondeo),0)</f>
        <v>#VALUE!</v>
      </c>
      <c r="J23" s="60" t="s">
        <v>1112</v>
      </c>
      <c r="K23" s="174"/>
      <c r="L23" s="174"/>
      <c r="M23" s="174"/>
      <c r="N23" s="174"/>
      <c r="O23" s="174"/>
      <c r="P23" s="174"/>
      <c r="Q23" s="174"/>
      <c r="R23" s="174"/>
      <c r="S23" s="174"/>
      <c r="T23" s="174"/>
      <c r="U23" s="174"/>
      <c r="V23" s="174"/>
      <c r="W23" s="174"/>
      <c r="X23" s="174"/>
      <c r="Y23" s="174"/>
      <c r="Z23" s="174"/>
      <c r="AA23" s="174"/>
      <c r="AB23" s="174"/>
      <c r="AC23" s="175"/>
      <c r="AD23" s="174"/>
      <c r="AE23" s="174"/>
      <c r="AF23" s="174"/>
      <c r="AG23" s="174"/>
      <c r="AH23" s="174"/>
      <c r="AI23" s="176"/>
      <c r="AJ23" s="174"/>
      <c r="AK23" s="174"/>
      <c r="AL23" s="174"/>
      <c r="AM23" s="174"/>
      <c r="AN23" s="174"/>
      <c r="AO23" s="174"/>
      <c r="AP23" s="174"/>
      <c r="AQ23" s="174"/>
      <c r="AR23" s="174"/>
      <c r="AS23" s="174"/>
      <c r="AT23" s="174"/>
      <c r="AU23" s="174"/>
      <c r="AV23" s="174"/>
      <c r="AW23" s="174"/>
      <c r="AX23" s="174"/>
      <c r="AY23" s="174"/>
      <c r="AZ23" s="174"/>
      <c r="BA23" s="174"/>
      <c r="BB23" s="174"/>
      <c r="BC23" s="174"/>
      <c r="BD23" s="174"/>
      <c r="BE23" s="174"/>
      <c r="BF23" s="174"/>
      <c r="BG23" s="174"/>
      <c r="BH23" s="174"/>
      <c r="BI23" s="174"/>
      <c r="BJ23" s="174"/>
      <c r="BK23" s="174"/>
      <c r="BL23" s="174"/>
      <c r="BM23" s="174"/>
      <c r="BN23" s="174"/>
      <c r="BO23" s="131"/>
    </row>
    <row r="24" spans="1:79" ht="12.75" customHeight="1" x14ac:dyDescent="0.2">
      <c r="A24" s="195" t="s">
        <v>1118</v>
      </c>
      <c r="B24" s="195"/>
      <c r="C24" s="195"/>
      <c r="D24" s="195"/>
      <c r="E24" s="195"/>
      <c r="F24" s="196"/>
      <c r="G24" s="197"/>
      <c r="H24" s="174"/>
      <c r="I24" s="174"/>
      <c r="J24" s="174"/>
      <c r="K24" s="174"/>
      <c r="L24" s="174"/>
      <c r="M24" s="174"/>
      <c r="N24" s="174"/>
      <c r="O24" s="174"/>
      <c r="P24" s="174"/>
      <c r="Q24" s="174"/>
      <c r="R24" s="174"/>
      <c r="S24" s="174"/>
      <c r="T24" s="174"/>
      <c r="U24" s="174"/>
      <c r="V24" s="174"/>
      <c r="W24" s="174"/>
      <c r="X24" s="174"/>
      <c r="Y24" s="174"/>
      <c r="Z24" s="174"/>
      <c r="AA24" s="174"/>
      <c r="AB24" s="174"/>
      <c r="AC24" s="175"/>
      <c r="AD24" s="174"/>
      <c r="AE24" s="174"/>
      <c r="AF24" s="174"/>
      <c r="AG24" s="174"/>
      <c r="AH24" s="174"/>
      <c r="AI24" s="176"/>
      <c r="AJ24" s="174"/>
      <c r="AK24" s="174"/>
      <c r="AL24" s="174"/>
      <c r="AM24" s="174"/>
      <c r="AN24" s="174"/>
      <c r="AO24" s="174"/>
      <c r="AP24" s="174"/>
      <c r="AQ24" s="174"/>
      <c r="AR24" s="174"/>
      <c r="AS24" s="174"/>
      <c r="AT24" s="174"/>
      <c r="AU24" s="174"/>
      <c r="AV24" s="174"/>
      <c r="AW24" s="174"/>
      <c r="AX24" s="174"/>
      <c r="AY24" s="174"/>
      <c r="AZ24" s="174"/>
      <c r="BA24" s="174"/>
      <c r="BB24" s="174"/>
      <c r="BC24" s="174"/>
      <c r="BD24" s="174"/>
      <c r="BE24" s="174"/>
      <c r="BF24" s="174"/>
      <c r="BG24" s="174"/>
      <c r="BH24" s="174"/>
      <c r="BI24" s="174"/>
      <c r="BJ24" s="174"/>
      <c r="BK24" s="174"/>
      <c r="BL24" s="174"/>
      <c r="BM24" s="174"/>
      <c r="BN24" s="174"/>
      <c r="BO24" s="131"/>
    </row>
    <row r="25" spans="1:79" ht="12.75" customHeight="1" x14ac:dyDescent="0.2">
      <c r="A25" s="196"/>
      <c r="B25" s="196"/>
      <c r="C25" s="196"/>
      <c r="D25" s="196"/>
      <c r="E25" s="196"/>
      <c r="F25" s="198"/>
      <c r="G25" s="193"/>
    </row>
    <row r="26" spans="1:79" ht="12.75" customHeight="1" x14ac:dyDescent="0.2">
      <c r="A26" s="196"/>
      <c r="B26" s="210" t="str">
        <f>cargo &amp; "  " &amp; responsable</f>
        <v>DIRECTOR GENERAL  ENCARGADO CORRESPONDIENTE</v>
      </c>
      <c r="C26" s="196"/>
      <c r="D26" s="196"/>
      <c r="E26" s="196"/>
      <c r="F26" s="198" t="s">
        <v>1119</v>
      </c>
      <c r="G26" s="193" t="s">
        <v>1021</v>
      </c>
    </row>
    <row r="27" spans="1:79" ht="12.75" customHeight="1" x14ac:dyDescent="0.2">
      <c r="A27" s="196"/>
      <c r="B27" s="196"/>
      <c r="C27" s="196"/>
      <c r="D27" s="196"/>
      <c r="E27" s="196"/>
      <c r="F27" s="198" t="s">
        <v>1120</v>
      </c>
      <c r="G27" s="193" t="s">
        <v>450</v>
      </c>
    </row>
    <row r="28" spans="1:79" ht="12.75" customHeight="1" x14ac:dyDescent="0.2">
      <c r="A28" s="194"/>
      <c r="B28" s="194"/>
      <c r="C28" s="194"/>
      <c r="D28" s="194"/>
      <c r="E28" s="194"/>
      <c r="F28" s="198" t="s">
        <v>1122</v>
      </c>
      <c r="G28" s="193" t="s">
        <v>1121</v>
      </c>
    </row>
    <row r="29" spans="1:79" ht="12.75" customHeight="1" x14ac:dyDescent="0.2">
      <c r="G29" s="195" t="s">
        <v>99</v>
      </c>
    </row>
  </sheetData>
  <mergeCells count="3">
    <mergeCell ref="I15:J15"/>
    <mergeCell ref="I16:J16"/>
    <mergeCell ref="F8:J11"/>
  </mergeCells>
  <pageMargins left="0.23622047244094491" right="0.19685039370078741" top="0.39370078740157483" bottom="0.59055118110236227" header="0.23622047244094491" footer="0.39370078740157483"/>
  <pageSetup paperSize="5" orientation="landscape" horizontalDpi="300" verticalDpi="300" r:id="rId1"/>
  <headerFooter alignWithMargins="0"/>
  <colBreaks count="2" manualBreakCount="2">
    <brk id="11" min="1" max="2922" man="1"/>
    <brk id="3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61</vt:i4>
      </vt:variant>
    </vt:vector>
  </HeadingPairs>
  <TitlesOfParts>
    <vt:vector size="65" baseType="lpstr">
      <vt:lpstr>N_Campos Generales</vt:lpstr>
      <vt:lpstr>N_Campos Especificos</vt:lpstr>
      <vt:lpstr>a)Comparativo</vt:lpstr>
      <vt:lpstr>b)Concentrado</vt:lpstr>
      <vt:lpstr>area</vt:lpstr>
      <vt:lpstr>cargo</vt:lpstr>
      <vt:lpstr>cargocontacto</vt:lpstr>
      <vt:lpstr>cargoresponsabledelaobra</vt:lpstr>
      <vt:lpstr>cargovendedor</vt:lpstr>
      <vt:lpstr>ciudad</vt:lpstr>
      <vt:lpstr>ciudadcliente</vt:lpstr>
      <vt:lpstr>ciudaddelaobra</vt:lpstr>
      <vt:lpstr>cmic</vt:lpstr>
      <vt:lpstr>codigodelaobra</vt:lpstr>
      <vt:lpstr>codigopostalcliente</vt:lpstr>
      <vt:lpstr>codigopostaldelaobra</vt:lpstr>
      <vt:lpstr>codigovendedor</vt:lpstr>
      <vt:lpstr>colonia</vt:lpstr>
      <vt:lpstr>coloniacliente</vt:lpstr>
      <vt:lpstr>coloniadelaobra</vt:lpstr>
      <vt:lpstr>contactocliente</vt:lpstr>
      <vt:lpstr>decimalesredondeo</vt:lpstr>
      <vt:lpstr>departamento</vt:lpstr>
      <vt:lpstr>direccioncliente</vt:lpstr>
      <vt:lpstr>direcciondeconcurso</vt:lpstr>
      <vt:lpstr>direcciondelaobra</vt:lpstr>
      <vt:lpstr>domicilio</vt:lpstr>
      <vt:lpstr>email</vt:lpstr>
      <vt:lpstr>emailcliente</vt:lpstr>
      <vt:lpstr>emaildelaobra</vt:lpstr>
      <vt:lpstr>estado</vt:lpstr>
      <vt:lpstr>estadodelaobra</vt:lpstr>
      <vt:lpstr>fechaconvocatoria</vt:lpstr>
      <vt:lpstr>fechadeconcurso</vt:lpstr>
      <vt:lpstr>fechainicio</vt:lpstr>
      <vt:lpstr>fechaterminacion</vt:lpstr>
      <vt:lpstr>imss</vt:lpstr>
      <vt:lpstr>infonavit</vt:lpstr>
      <vt:lpstr>mailcontacto</vt:lpstr>
      <vt:lpstr>mailvendedor</vt:lpstr>
      <vt:lpstr>nombrecliente</vt:lpstr>
      <vt:lpstr>nombredelaobra</vt:lpstr>
      <vt:lpstr>nombrevendedor</vt:lpstr>
      <vt:lpstr>numconvocatoria</vt:lpstr>
      <vt:lpstr>numerodeconcurso</vt:lpstr>
      <vt:lpstr>plazocalculado</vt:lpstr>
      <vt:lpstr>plazoreal</vt:lpstr>
      <vt:lpstr>porcentajeivapresupuesto</vt:lpstr>
      <vt:lpstr>primeramoneda</vt:lpstr>
      <vt:lpstr>'b)Concentrado'!Print_Area</vt:lpstr>
      <vt:lpstr>razonsocial</vt:lpstr>
      <vt:lpstr>remateprimeramoneda</vt:lpstr>
      <vt:lpstr>rematesegundamoneda</vt:lpstr>
      <vt:lpstr>responsable</vt:lpstr>
      <vt:lpstr>responsabledelaobra</vt:lpstr>
      <vt:lpstr>rfc</vt:lpstr>
      <vt:lpstr>segundamoneda</vt:lpstr>
      <vt:lpstr>telefono</vt:lpstr>
      <vt:lpstr>telefonocliente</vt:lpstr>
      <vt:lpstr>telefonocontacto</vt:lpstr>
      <vt:lpstr>telefonodelaobra</vt:lpstr>
      <vt:lpstr>telefonovendedor</vt:lpstr>
      <vt:lpstr>tipodelicitacion</vt:lpstr>
      <vt:lpstr>totalpresupuestoprimeramoneda</vt:lpstr>
      <vt:lpstr>totalpresupuestosegundamoneda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anavarro</cp:lastModifiedBy>
  <cp:lastPrinted>2011-03-11T22:54:54Z</cp:lastPrinted>
  <dcterms:modified xsi:type="dcterms:W3CDTF">2025-08-15T21:13:12Z</dcterms:modified>
</cp:coreProperties>
</file>